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29"/>
  <workbookPr defaultThemeVersion="124226"/>
  <mc:AlternateContent xmlns:mc="http://schemas.openxmlformats.org/markup-compatibility/2006">
    <mc:Choice Requires="x15">
      <x15ac:absPath xmlns:x15ac="http://schemas.microsoft.com/office/spreadsheetml/2010/11/ac" url="C:\Users\LL\Desktop\"/>
    </mc:Choice>
  </mc:AlternateContent>
  <bookViews>
    <workbookView xWindow="0" yWindow="0" windowWidth="38400" windowHeight="17520"/>
  </bookViews>
  <sheets>
    <sheet name="Sheet 1" sheetId="1" r:id="rId1"/>
  </sheets>
  <calcPr calcId="171027"/>
</workbook>
</file>

<file path=xl/calcChain.xml><?xml version="1.0" encoding="utf-8"?>
<calcChain xmlns="http://schemas.openxmlformats.org/spreadsheetml/2006/main">
  <c r="E92" i="1" l="1"/>
  <c r="A121" i="1"/>
  <c r="A36" i="1"/>
  <c r="A31" i="1"/>
  <c r="A22" i="1"/>
  <c r="D35" i="1" l="1"/>
  <c r="F35" i="1"/>
  <c r="G103" i="1" l="1"/>
  <c r="E93" i="1" l="1"/>
  <c r="D30" i="1" l="1"/>
  <c r="B30" i="1"/>
  <c r="A27" i="1" l="1"/>
  <c r="A87" i="1"/>
  <c r="G35" i="1" l="1"/>
  <c r="E35" i="1"/>
  <c r="H35" i="1" l="1"/>
  <c r="G102" i="1" l="1"/>
  <c r="E102" i="1" s="1"/>
  <c r="E98" i="1" l="1"/>
  <c r="I15" i="1" l="1"/>
  <c r="D20" i="1"/>
  <c r="I18" i="1" l="1"/>
  <c r="I19" i="1" l="1"/>
  <c r="I20" i="1" s="1"/>
</calcChain>
</file>

<file path=xl/sharedStrings.xml><?xml version="1.0" encoding="utf-8"?>
<sst xmlns="http://schemas.openxmlformats.org/spreadsheetml/2006/main" count="86" uniqueCount="66">
  <si>
    <t>Account Title</t>
  </si>
  <si>
    <t>Cash</t>
  </si>
  <si>
    <t>Accounts Receivable</t>
  </si>
  <si>
    <t>Prepaid Insurance</t>
  </si>
  <si>
    <t>Accounts Payable</t>
  </si>
  <si>
    <t>Unearned Revenue</t>
  </si>
  <si>
    <t>Bank Loan</t>
  </si>
  <si>
    <t>Cost of Goods Sold</t>
  </si>
  <si>
    <t>Assets</t>
  </si>
  <si>
    <t>Total Assets</t>
  </si>
  <si>
    <t>Liabilities</t>
  </si>
  <si>
    <t>Total Liabilities</t>
  </si>
  <si>
    <t>Property, Plant &amp; Equipment</t>
  </si>
  <si>
    <t>Accumulated Depreciation</t>
  </si>
  <si>
    <t>Sales Revenue</t>
  </si>
  <si>
    <t>Insurance Expense</t>
  </si>
  <si>
    <t>Maintenance Expense</t>
  </si>
  <si>
    <t>Rent Expense</t>
  </si>
  <si>
    <t>Professional Fees Expense</t>
  </si>
  <si>
    <t>Salaries Expense</t>
  </si>
  <si>
    <t>Telephone Expense</t>
  </si>
  <si>
    <t>Travel Expense</t>
  </si>
  <si>
    <t>Depreciation Expense</t>
  </si>
  <si>
    <t>Sales Discounts</t>
  </si>
  <si>
    <t>Sales Returns and Allowances</t>
  </si>
  <si>
    <t>Interest Expense</t>
  </si>
  <si>
    <t>Inventory</t>
  </si>
  <si>
    <t xml:space="preserve"> Income Statement</t>
  </si>
  <si>
    <t>Balance Sheet</t>
  </si>
  <si>
    <t>Statement of Retained Earnings</t>
  </si>
  <si>
    <t>Notes:</t>
  </si>
  <si>
    <t>DR</t>
  </si>
  <si>
    <t>CR</t>
  </si>
  <si>
    <t>Date</t>
  </si>
  <si>
    <t>Balance</t>
  </si>
  <si>
    <t>Account Title and Explanation</t>
  </si>
  <si>
    <t>Bonds Payable</t>
  </si>
  <si>
    <t>Retained Earnings</t>
  </si>
  <si>
    <t>Interest Payable</t>
  </si>
  <si>
    <t>Loss from Discontinued Operations</t>
  </si>
  <si>
    <t>Calculate the earnings per share for i) Income from Continuing Operations, ii) income from Discontinued Operations and iii) Net Income.</t>
  </si>
  <si>
    <t>Discount on Bonds</t>
  </si>
  <si>
    <t>Premium on Bonds</t>
  </si>
  <si>
    <t xml:space="preserve">- Complete the list by filling in the missing values from the journal entries you created during the year. </t>
  </si>
  <si>
    <t xml:space="preserve">- The cash balance includes all transactions during the year, including the ones you prepared. </t>
  </si>
  <si>
    <t>- Interest payable will only contain interest accrued.</t>
  </si>
  <si>
    <t>- All balances are normal balances.</t>
  </si>
  <si>
    <t>- Interest expense includes interest accrued on the bond plus interest paid on the bank loan.</t>
  </si>
  <si>
    <t>As at December 31, 2017</t>
  </si>
  <si>
    <t>Stockholders' Equity</t>
  </si>
  <si>
    <t>Total Stockholders' Equity</t>
  </si>
  <si>
    <t>Liabilities &amp; Stockholders' Equity</t>
  </si>
  <si>
    <t>Grindstone Paving Inc.</t>
  </si>
  <si>
    <t>Common Stock - 60,000 issued</t>
  </si>
  <si>
    <t>Prepare the journal entries for the issue of stock, issue of the bonds and the dividends. Also prepare adjustments at year end to accrue interest on the bond.</t>
  </si>
  <si>
    <t>Common Stock</t>
  </si>
  <si>
    <t>Preferred Stock</t>
  </si>
  <si>
    <t>At the end of the year, Grindstone Paving has the following list of accounts and adjusted balances.</t>
  </si>
  <si>
    <t>Prepare a multistep income statement for the year ending December 31, 2018. Round answers to the nearest whole number.</t>
  </si>
  <si>
    <t>For the Year Ended December 31, 2018</t>
  </si>
  <si>
    <t>Grindstone Paving started selling products to customers in 2017 in addition to offering paving services. In 2018, the company also started to offer landscaping services. Currently, the owner (John) owns all the shares in the corporation. To raise the needed cash, John decides to offer common and preferred stock for sale to investors starting in 2018. Below is the balance sheet at the end of 2017.</t>
  </si>
  <si>
    <t>- The expansion into landscaping services did not go as planned and had to be discontinued.</t>
  </si>
  <si>
    <t>Prepare a statement of retained earnings at December 31, 2018. Round answers to the nearest whole number.</t>
  </si>
  <si>
    <t>Prepare a Classified Balance Sheet at December 31, 2018. Round answers to the nearest whole number.</t>
  </si>
  <si>
    <t>As at December 31, 2018</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</si>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</sst>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quot;#,##0;[Red]\-&quot;$&quot;#,##0"/>
    <numFmt numFmtId="177" formatCode="&quot;$&quot;#,##0.00;[Red]\-&quot;$&quot;#,##0.00"/>
    <numFmt numFmtId="178" formatCode="&quot;$&quot;#,##0"/>
    <numFmt numFmtId="179" formatCode="#,##0;[Red]#,##0"/>
    <numFmt numFmtId="180" formatCode="&quot;$&quot;#,##0;[Red]&quot;$&quot;#,##0"/>
    <numFmt numFmtId="181" formatCode="0.000"/>
    <numFmt numFmtId="182" formatCode="#,##0_ ;[Red]\-#,##0\ "/>
  </numFmts>
  <fonts count="20" x14ac:knownFonts="1">
    <font>
      <sz val="11"/>
      <color theme="1"/>
      <name val="宋体"/>
      <family val="2"/>
      <scheme val="minor"/>
    </font>
    <font>
      <b/>
      <sz val="10"/>
      <color theme="1"/>
      <name val="宋体"/>
      <family val="2"/>
      <scheme val="minor"/>
    </font>
    <font>
      <sz val="10"/>
      <color theme="1"/>
      <name val="宋体"/>
      <family val="2"/>
      <scheme val="minor"/>
    </font>
    <font>
      <sz val="10"/>
      <color theme="0"/>
      <name val="宋体"/>
      <family val="2"/>
      <scheme val="minor"/>
    </font>
    <font>
      <b/>
      <sz val="10"/>
      <color theme="0"/>
      <name val="宋体"/>
      <family val="2"/>
      <scheme val="minor"/>
    </font>
    <font>
      <b/>
      <sz val="10"/>
      <color rgb="FFFF0000"/>
      <name val="宋体"/>
      <family val="2"/>
      <scheme val="minor"/>
    </font>
    <font>
      <sz val="10"/>
      <color rgb="FFFF0000"/>
      <name val="宋体"/>
      <family val="2"/>
      <scheme val="minor"/>
    </font>
    <font>
      <u/>
      <sz val="10"/>
      <color rgb="FFFF0000"/>
      <name val="宋体"/>
      <family val="2"/>
      <scheme val="minor"/>
    </font>
    <font>
      <u val="double"/>
      <sz val="10"/>
      <color rgb="FFFF0000"/>
      <name val="宋体"/>
      <family val="2"/>
      <scheme val="minor"/>
    </font>
    <font>
      <b/>
      <u val="double"/>
      <sz val="10"/>
      <color rgb="FFFF0000"/>
      <name val="宋体"/>
      <family val="2"/>
      <scheme val="minor"/>
    </font>
    <font>
      <sz val="10"/>
      <name val="宋体"/>
      <family val="2"/>
      <scheme val="minor"/>
    </font>
    <font>
      <sz val="11"/>
      <name val="宋体"/>
      <family val="2"/>
      <scheme val="minor"/>
    </font>
    <font>
      <u/>
      <sz val="10"/>
      <name val="宋体"/>
      <family val="2"/>
      <scheme val="minor"/>
    </font>
    <font>
      <i/>
      <sz val="10"/>
      <color rgb="FFFF0000"/>
      <name val="宋体"/>
      <family val="2"/>
      <scheme val="minor"/>
    </font>
    <font>
      <u/>
      <sz val="10"/>
      <color theme="1"/>
      <name val="宋体"/>
      <family val="2"/>
      <scheme val="minor"/>
    </font>
    <font>
      <b/>
      <sz val="10"/>
      <color rgb="FF000000"/>
      <name val="宋体"/>
      <family val="2"/>
      <scheme val="minor"/>
    </font>
    <font>
      <sz val="10"/>
      <color rgb="FF00B050"/>
      <name val="宋体"/>
      <family val="2"/>
      <scheme val="minor"/>
    </font>
    <font>
      <sz val="11"/>
      <color rgb="FF00B050"/>
      <name val="宋体"/>
      <family val="2"/>
      <scheme val="minor"/>
    </font>
    <font>
      <sz val="10"/>
      <color rgb="FF002060"/>
      <name val="宋体"/>
      <family val="2"/>
      <scheme val="minor"/>
    </font>
    <font>
      <sz val="9"/>
      <name val="宋体"/>
      <family val="3"/>
      <charset val="134"/>
      <scheme val="minor"/>
    </font>
  </fonts>
  <fills count="3">
    <fill>
      <patternFill patternType="none"/>
    </fill>
    <fill>
      <patternFill patternType="gray125"/>
    </fill>
    <fill>
      <patternFill patternType="solid">
        <fgColor theme="1" tint="0.249977111117893"/>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3">
    <xf numFmtId="0" fontId="0" fillId="0" borderId="0" xfId="0"/>
    <xf numFmtId="0" fontId="1" fillId="0" borderId="0" xfId="0" applyFont="1"/>
    <xf numFmtId="0" fontId="2" fillId="0" borderId="0" xfId="0" applyFont="1"/>
    <xf numFmtId="0" fontId="1" fillId="0" borderId="4" xfId="0" applyFont="1" applyBorder="1" applyAlignment="1">
      <alignment horizontal="center"/>
    </xf>
    <xf numFmtId="178" fontId="2" fillId="0" borderId="4" xfId="0" applyNumberFormat="1" applyFont="1" applyBorder="1"/>
    <xf numFmtId="0" fontId="2" fillId="0" borderId="4" xfId="0" applyFont="1" applyBorder="1"/>
    <xf numFmtId="0" fontId="0" fillId="0" borderId="4" xfId="0" applyBorder="1"/>
    <xf numFmtId="178" fontId="3" fillId="0" borderId="0" xfId="0" applyNumberFormat="1" applyFont="1"/>
    <xf numFmtId="0" fontId="3" fillId="0" borderId="0" xfId="0" applyFont="1"/>
    <xf numFmtId="176" fontId="6" fillId="0" borderId="4" xfId="0" applyNumberFormat="1" applyFont="1" applyBorder="1"/>
    <xf numFmtId="176" fontId="9" fillId="0" borderId="4" xfId="0" applyNumberFormat="1" applyFont="1" applyBorder="1"/>
    <xf numFmtId="0" fontId="2" fillId="0" borderId="0" xfId="0" applyFont="1" applyAlignment="1"/>
    <xf numFmtId="3" fontId="2" fillId="0" borderId="4" xfId="0" applyNumberFormat="1" applyFont="1" applyBorder="1"/>
    <xf numFmtId="3" fontId="6" fillId="0" borderId="4" xfId="0" applyNumberFormat="1" applyFont="1" applyBorder="1"/>
    <xf numFmtId="3" fontId="7" fillId="0" borderId="4" xfId="0" applyNumberFormat="1" applyFont="1" applyBorder="1"/>
    <xf numFmtId="3" fontId="0" fillId="0" borderId="0" xfId="0" applyNumberFormat="1"/>
    <xf numFmtId="178" fontId="6" fillId="0" borderId="4" xfId="0" applyNumberFormat="1" applyFont="1" applyBorder="1"/>
    <xf numFmtId="3" fontId="6" fillId="0" borderId="3" xfId="0" applyNumberFormat="1" applyFont="1" applyBorder="1"/>
    <xf numFmtId="0" fontId="11" fillId="0" borderId="4" xfId="0" applyFont="1" applyBorder="1"/>
    <xf numFmtId="3" fontId="10" fillId="0" borderId="4" xfId="0" applyNumberFormat="1" applyFont="1" applyBorder="1"/>
    <xf numFmtId="178" fontId="9" fillId="0" borderId="3" xfId="0" applyNumberFormat="1" applyFont="1" applyBorder="1"/>
    <xf numFmtId="0" fontId="6" fillId="0" borderId="0" xfId="0" applyFont="1" applyBorder="1" applyAlignment="1">
      <alignment horizontal="left"/>
    </xf>
    <xf numFmtId="38" fontId="12" fillId="0" borderId="5" xfId="0" applyNumberFormat="1" applyFont="1" applyBorder="1"/>
    <xf numFmtId="38" fontId="6" fillId="0" borderId="4" xfId="0" applyNumberFormat="1" applyFont="1" applyBorder="1"/>
    <xf numFmtId="179" fontId="6" fillId="0" borderId="4" xfId="0" applyNumberFormat="1" applyFont="1" applyBorder="1"/>
    <xf numFmtId="38" fontId="7" fillId="0" borderId="4" xfId="0" applyNumberFormat="1" applyFont="1" applyBorder="1"/>
    <xf numFmtId="176" fontId="8" fillId="0" borderId="4" xfId="0" applyNumberFormat="1" applyFont="1" applyBorder="1"/>
    <xf numFmtId="179" fontId="7" fillId="0" borderId="4" xfId="0" applyNumberFormat="1" applyFont="1" applyBorder="1"/>
    <xf numFmtId="180" fontId="6" fillId="0" borderId="4" xfId="0" applyNumberFormat="1" applyFont="1" applyBorder="1"/>
    <xf numFmtId="0" fontId="1" fillId="0" borderId="0" xfId="0" applyFont="1" applyBorder="1" applyAlignment="1">
      <alignment horizontal="left"/>
    </xf>
    <xf numFmtId="178" fontId="2" fillId="0" borderId="0" xfId="0" applyNumberFormat="1" applyFont="1" applyBorder="1"/>
    <xf numFmtId="176" fontId="8" fillId="0" borderId="0" xfId="0" applyNumberFormat="1" applyFont="1" applyBorder="1"/>
    <xf numFmtId="0" fontId="2" fillId="0" borderId="0" xfId="0" applyFont="1" applyBorder="1"/>
    <xf numFmtId="0" fontId="0" fillId="0" borderId="0" xfId="0"/>
    <xf numFmtId="0" fontId="2" fillId="0" borderId="0" xfId="0" applyFont="1"/>
    <xf numFmtId="0" fontId="2" fillId="0" borderId="0" xfId="0" applyFont="1" applyAlignment="1">
      <alignment horizontal="left" wrapText="1"/>
    </xf>
    <xf numFmtId="3" fontId="2" fillId="0" borderId="0" xfId="0" applyNumberFormat="1" applyFont="1" applyAlignment="1">
      <alignment horizontal="left" wrapText="1"/>
    </xf>
    <xf numFmtId="176" fontId="2" fillId="0" borderId="6" xfId="0" applyNumberFormat="1" applyFont="1" applyBorder="1" applyAlignment="1">
      <alignment horizontal="left" wrapText="1"/>
    </xf>
    <xf numFmtId="0" fontId="0" fillId="0" borderId="6" xfId="0" applyBorder="1"/>
    <xf numFmtId="3" fontId="2" fillId="0" borderId="8" xfId="0" applyNumberFormat="1" applyFont="1" applyBorder="1" applyAlignment="1">
      <alignment horizontal="left" wrapText="1"/>
    </xf>
    <xf numFmtId="176" fontId="2" fillId="0" borderId="0" xfId="0" applyNumberFormat="1" applyFont="1" applyBorder="1" applyAlignment="1">
      <alignment horizontal="right" wrapText="1"/>
    </xf>
    <xf numFmtId="0" fontId="0" fillId="0" borderId="0" xfId="0" applyBorder="1"/>
    <xf numFmtId="3" fontId="2" fillId="0" borderId="10" xfId="0" applyNumberFormat="1" applyFont="1" applyBorder="1" applyAlignment="1">
      <alignment horizontal="right" wrapText="1"/>
    </xf>
    <xf numFmtId="3" fontId="2" fillId="0" borderId="0" xfId="0" applyNumberFormat="1" applyFont="1" applyBorder="1" applyAlignment="1">
      <alignment horizontal="right" wrapText="1"/>
    </xf>
    <xf numFmtId="3" fontId="2" fillId="0" borderId="10" xfId="0" applyNumberFormat="1" applyFont="1" applyBorder="1" applyAlignment="1">
      <alignment horizontal="left" wrapText="1"/>
    </xf>
    <xf numFmtId="176" fontId="2" fillId="0" borderId="10" xfId="0" applyNumberFormat="1" applyFont="1" applyBorder="1" applyAlignment="1">
      <alignment horizontal="right" wrapText="1"/>
    </xf>
    <xf numFmtId="176" fontId="2" fillId="0" borderId="12" xfId="0" applyNumberFormat="1" applyFont="1" applyBorder="1" applyAlignment="1">
      <alignment horizontal="right" wrapText="1"/>
    </xf>
    <xf numFmtId="0" fontId="0" fillId="0" borderId="12" xfId="0" applyBorder="1"/>
    <xf numFmtId="176" fontId="2" fillId="0" borderId="13" xfId="0" applyNumberFormat="1" applyFont="1" applyBorder="1" applyAlignment="1">
      <alignment horizontal="right" wrapText="1"/>
    </xf>
    <xf numFmtId="3" fontId="14" fillId="0" borderId="0" xfId="0" applyNumberFormat="1" applyFont="1" applyBorder="1" applyAlignment="1">
      <alignment horizontal="right" wrapText="1"/>
    </xf>
    <xf numFmtId="3" fontId="14" fillId="0" borderId="10" xfId="0" applyNumberFormat="1" applyFont="1" applyBorder="1" applyAlignment="1">
      <alignment horizontal="right" wrapText="1"/>
    </xf>
    <xf numFmtId="3" fontId="6" fillId="0" borderId="4" xfId="0" applyNumberFormat="1" applyFont="1" applyBorder="1" applyAlignment="1">
      <alignment horizontal="right" vertical="center"/>
    </xf>
    <xf numFmtId="0" fontId="6" fillId="0" borderId="4" xfId="0" applyFont="1" applyBorder="1" applyAlignment="1">
      <alignment vertical="center"/>
    </xf>
    <xf numFmtId="0" fontId="2" fillId="0" borderId="4" xfId="0" applyFont="1" applyBorder="1" applyAlignment="1">
      <alignment vertical="center"/>
    </xf>
    <xf numFmtId="0" fontId="15" fillId="0" borderId="4" xfId="0" applyFont="1" applyBorder="1" applyAlignment="1">
      <alignment horizontal="center" vertical="center"/>
    </xf>
    <xf numFmtId="16" fontId="6" fillId="0" borderId="4" xfId="0" quotePrefix="1" applyNumberFormat="1" applyFont="1" applyBorder="1" applyAlignment="1">
      <alignment horizontal="center" vertical="center"/>
    </xf>
    <xf numFmtId="37" fontId="2" fillId="0" borderId="4" xfId="0" applyNumberFormat="1" applyFont="1" applyBorder="1"/>
    <xf numFmtId="177" fontId="6" fillId="0" borderId="0" xfId="0" applyNumberFormat="1" applyFont="1" applyBorder="1"/>
    <xf numFmtId="0" fontId="6" fillId="0" borderId="0" xfId="0" applyFont="1"/>
    <xf numFmtId="0" fontId="3" fillId="0" borderId="0" xfId="0" applyFont="1" applyAlignment="1"/>
    <xf numFmtId="0" fontId="2" fillId="0" borderId="0" xfId="0" applyFont="1" applyAlignment="1">
      <alignment horizontal="left" wrapText="1"/>
    </xf>
    <xf numFmtId="181" fontId="3" fillId="0" borderId="0" xfId="0" applyNumberFormat="1" applyFont="1"/>
    <xf numFmtId="178" fontId="0" fillId="0" borderId="0" xfId="0" applyNumberFormat="1"/>
    <xf numFmtId="0" fontId="0" fillId="0" borderId="0" xfId="0" applyFill="1"/>
    <xf numFmtId="0" fontId="2" fillId="0" borderId="0" xfId="0" applyFont="1" applyFill="1"/>
    <xf numFmtId="3" fontId="2" fillId="0" borderId="4" xfId="0" applyNumberFormat="1" applyFont="1" applyFill="1" applyBorder="1"/>
    <xf numFmtId="0" fontId="2" fillId="0" borderId="0" xfId="0" quotePrefix="1" applyFont="1" applyAlignment="1"/>
    <xf numFmtId="0" fontId="2" fillId="0" borderId="0" xfId="0" quotePrefix="1" applyFont="1" applyAlignment="1">
      <alignment horizontal="left"/>
    </xf>
    <xf numFmtId="0" fontId="3" fillId="0" borderId="0" xfId="0" applyFont="1" applyFill="1"/>
    <xf numFmtId="176" fontId="0" fillId="0" borderId="0" xfId="0" applyNumberFormat="1"/>
    <xf numFmtId="0" fontId="2" fillId="0" borderId="0" xfId="0" applyFont="1" applyAlignment="1">
      <alignment horizontal="left" wrapText="1"/>
    </xf>
    <xf numFmtId="0" fontId="3" fillId="0" borderId="0" xfId="0" applyFont="1" applyBorder="1" applyAlignment="1">
      <alignment vertical="center"/>
    </xf>
    <xf numFmtId="3" fontId="3" fillId="0" borderId="0" xfId="0" applyNumberFormat="1" applyFont="1" applyBorder="1" applyAlignment="1">
      <alignment horizontal="right" vertical="center"/>
    </xf>
    <xf numFmtId="178" fontId="8" fillId="0" borderId="3" xfId="0" applyNumberFormat="1" applyFont="1" applyBorder="1"/>
    <xf numFmtId="0" fontId="16" fillId="0" borderId="0" xfId="0" applyFont="1" applyFill="1"/>
    <xf numFmtId="0" fontId="17" fillId="0" borderId="0" xfId="0" applyFont="1"/>
    <xf numFmtId="182" fontId="14" fillId="0" borderId="10" xfId="0" applyNumberFormat="1" applyFont="1" applyBorder="1" applyAlignment="1">
      <alignment horizontal="right" wrapText="1"/>
    </xf>
    <xf numFmtId="3" fontId="6" fillId="0" borderId="4" xfId="0" applyNumberFormat="1" applyFont="1" applyFill="1" applyBorder="1"/>
    <xf numFmtId="0" fontId="0" fillId="0" borderId="0" xfId="0" applyFill="1" applyBorder="1"/>
    <xf numFmtId="0" fontId="18" fillId="0" borderId="0" xfId="0" applyFont="1"/>
    <xf numFmtId="3" fontId="0" fillId="0" borderId="0" xfId="0" applyNumberFormat="1" applyFill="1" applyBorder="1"/>
    <xf numFmtId="3" fontId="6" fillId="0" borderId="4" xfId="0" applyNumberFormat="1" applyFont="1" applyBorder="1" applyAlignment="1">
      <alignment vertical="center"/>
    </xf>
    <xf numFmtId="0" fontId="2" fillId="0" borderId="0" xfId="0" applyFont="1" applyAlignment="1">
      <alignment horizontal="left" wrapText="1"/>
    </xf>
    <xf numFmtId="0" fontId="2" fillId="0" borderId="0" xfId="0" applyFont="1" applyAlignment="1">
      <alignment wrapText="1"/>
    </xf>
    <xf numFmtId="176" fontId="6" fillId="0" borderId="0" xfId="0" applyNumberFormat="1" applyFont="1" applyBorder="1"/>
    <xf numFmtId="0" fontId="2" fillId="0" borderId="0" xfId="0" applyFont="1" applyAlignment="1">
      <alignment horizontal="left" wrapText="1"/>
    </xf>
    <xf numFmtId="0" fontId="2" fillId="0" borderId="0" xfId="0" applyFont="1" applyAlignment="1">
      <alignment horizontal="left" vertical="center" wrapText="1"/>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indent="1"/>
    </xf>
    <xf numFmtId="3" fontId="13" fillId="0" borderId="4" xfId="0" applyNumberFormat="1" applyFont="1" applyBorder="1" applyAlignment="1">
      <alignment horizontal="left" vertical="center"/>
    </xf>
    <xf numFmtId="0" fontId="6" fillId="0" borderId="4" xfId="0" applyFont="1" applyBorder="1" applyAlignment="1">
      <alignment horizontal="left" vertical="center" indent="2"/>
    </xf>
    <xf numFmtId="0" fontId="2" fillId="0" borderId="4" xfId="0" applyFont="1" applyBorder="1" applyAlignment="1">
      <alignment horizontal="left"/>
    </xf>
    <xf numFmtId="0" fontId="6" fillId="0" borderId="4" xfId="0" applyFont="1" applyBorder="1" applyAlignment="1">
      <alignment horizontal="left"/>
    </xf>
    <xf numFmtId="0" fontId="4" fillId="2" borderId="0" xfId="0" applyFont="1" applyFill="1" applyBorder="1" applyAlignment="1">
      <alignment horizontal="center" wrapText="1"/>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4" fillId="2" borderId="0" xfId="0" applyFont="1" applyFill="1" applyAlignment="1">
      <alignment horizontal="center" wrapText="1"/>
    </xf>
    <xf numFmtId="0" fontId="2" fillId="0" borderId="1" xfId="0" applyFont="1" applyFill="1" applyBorder="1" applyAlignment="1">
      <alignment wrapText="1"/>
    </xf>
    <xf numFmtId="0" fontId="2" fillId="0" borderId="2" xfId="0" applyFont="1" applyFill="1" applyBorder="1" applyAlignment="1">
      <alignment wrapText="1"/>
    </xf>
    <xf numFmtId="0" fontId="2" fillId="0" borderId="3" xfId="0" applyFont="1" applyFill="1" applyBorder="1" applyAlignment="1">
      <alignment wrapText="1"/>
    </xf>
    <xf numFmtId="0" fontId="2" fillId="0" borderId="4" xfId="0" applyFont="1" applyFill="1" applyBorder="1" applyAlignment="1">
      <alignment horizontal="left"/>
    </xf>
    <xf numFmtId="0" fontId="1" fillId="0" borderId="1" xfId="0" applyFont="1" applyBorder="1"/>
    <xf numFmtId="0" fontId="1" fillId="0" borderId="2" xfId="0" applyFont="1" applyBorder="1"/>
    <xf numFmtId="0" fontId="1" fillId="0" borderId="3" xfId="0" applyFont="1" applyBorder="1"/>
    <xf numFmtId="0" fontId="5" fillId="0" borderId="4" xfId="0" applyFont="1" applyBorder="1" applyAlignment="1">
      <alignment horizontal="left"/>
    </xf>
    <xf numFmtId="0" fontId="2" fillId="0" borderId="0" xfId="0" applyFont="1" applyFill="1" applyAlignment="1">
      <alignment horizontal="left" wrapText="1"/>
    </xf>
    <xf numFmtId="0" fontId="1" fillId="0" borderId="7" xfId="0" applyFont="1" applyBorder="1" applyAlignment="1">
      <alignment horizontal="center" wrapText="1"/>
    </xf>
    <xf numFmtId="0" fontId="1" fillId="0" borderId="6"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0"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2" fillId="0" borderId="9" xfId="0" applyFont="1" applyBorder="1" applyAlignment="1">
      <alignment horizontal="left"/>
    </xf>
    <xf numFmtId="0" fontId="2" fillId="0" borderId="0" xfId="0" applyFont="1" applyBorder="1" applyAlignment="1">
      <alignment horizontal="left"/>
    </xf>
    <xf numFmtId="0" fontId="1" fillId="0" borderId="6" xfId="0" applyFont="1" applyBorder="1" applyAlignment="1">
      <alignment horizontal="left" wrapText="1"/>
    </xf>
    <xf numFmtId="0" fontId="1" fillId="0" borderId="0" xfId="0" applyFont="1" applyBorder="1" applyAlignment="1">
      <alignment horizontal="left"/>
    </xf>
    <xf numFmtId="0" fontId="1" fillId="0" borderId="7" xfId="0" applyFont="1" applyBorder="1" applyAlignment="1">
      <alignment horizontal="left" wrapText="1"/>
    </xf>
    <xf numFmtId="0" fontId="2" fillId="0" borderId="9" xfId="0" applyFont="1" applyBorder="1" applyAlignment="1">
      <alignment horizontal="left" wrapText="1"/>
    </xf>
    <xf numFmtId="0" fontId="2" fillId="0" borderId="0" xfId="0" applyFont="1" applyBorder="1" applyAlignment="1">
      <alignment horizontal="left" wrapText="1"/>
    </xf>
    <xf numFmtId="0" fontId="1" fillId="0" borderId="11" xfId="0" applyFont="1" applyBorder="1" applyAlignment="1">
      <alignment horizontal="left"/>
    </xf>
    <xf numFmtId="0" fontId="1" fillId="0" borderId="12" xfId="0" applyFont="1" applyBorder="1" applyAlignment="1">
      <alignment horizontal="left"/>
    </xf>
    <xf numFmtId="0" fontId="6" fillId="0" borderId="4" xfId="0" applyFont="1" applyBorder="1" applyAlignment="1">
      <alignment horizontal="left" vertical="center"/>
    </xf>
    <xf numFmtId="0" fontId="13" fillId="0" borderId="4" xfId="0" applyFont="1" applyBorder="1" applyAlignment="1">
      <alignment horizontal="left"/>
    </xf>
    <xf numFmtId="0" fontId="15" fillId="0" borderId="4" xfId="0" applyFont="1" applyBorder="1" applyAlignment="1">
      <alignment horizontal="center" vertical="center"/>
    </xf>
    <xf numFmtId="0" fontId="10" fillId="0" borderId="0" xfId="0" applyFont="1" applyBorder="1" applyAlignment="1">
      <alignment horizontal="left" wrapText="1"/>
    </xf>
    <xf numFmtId="3" fontId="6" fillId="0" borderId="4" xfId="0" applyNumberFormat="1" applyFont="1" applyBorder="1" applyAlignment="1">
      <alignment horizontal="left" vertical="center"/>
    </xf>
    <xf numFmtId="3" fontId="6" fillId="0" borderId="4" xfId="0" applyNumberFormat="1" applyFont="1" applyBorder="1" applyAlignment="1">
      <alignment horizontal="left" vertical="center" inden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7"/>
  <sheetViews>
    <sheetView tabSelected="1" showRuler="0" zoomScaleNormal="100" workbookViewId="0"/>
  </sheetViews>
  <sheetFormatPr defaultRowHeight="13.5" x14ac:dyDescent="0.15"/>
  <cols>
    <col min="3" max="5" width="9.125" customWidth="1"/>
  </cols>
  <sheetData>
    <row r="1" spans="1:9" x14ac:dyDescent="0.15">
      <c r="A1" s="1"/>
      <c r="B1" s="1"/>
      <c r="C1" s="2"/>
      <c r="D1" s="2"/>
      <c r="E1" s="2"/>
      <c r="F1" s="2"/>
      <c r="G1" s="2"/>
      <c r="H1" s="2"/>
      <c r="I1" s="2"/>
    </row>
    <row r="2" spans="1:9" x14ac:dyDescent="0.15">
      <c r="A2" s="2"/>
      <c r="B2" s="2"/>
      <c r="C2" s="2"/>
      <c r="D2" s="2"/>
      <c r="E2" s="2"/>
      <c r="F2" s="2"/>
      <c r="G2" s="2"/>
      <c r="H2" s="2"/>
      <c r="I2" s="2"/>
    </row>
    <row r="3" spans="1:9" s="33" customFormat="1" ht="15" customHeight="1" x14ac:dyDescent="0.15">
      <c r="A3" s="86" t="s">
        <v>60</v>
      </c>
      <c r="B3" s="86"/>
      <c r="C3" s="86"/>
      <c r="D3" s="86"/>
      <c r="E3" s="86"/>
      <c r="F3" s="86"/>
      <c r="G3" s="86"/>
      <c r="H3" s="86"/>
      <c r="I3" s="86"/>
    </row>
    <row r="4" spans="1:9" s="33" customFormat="1" x14ac:dyDescent="0.15">
      <c r="A4" s="86"/>
      <c r="B4" s="86"/>
      <c r="C4" s="86"/>
      <c r="D4" s="86"/>
      <c r="E4" s="86"/>
      <c r="F4" s="86"/>
      <c r="G4" s="86"/>
      <c r="H4" s="86"/>
      <c r="I4" s="86"/>
    </row>
    <row r="5" spans="1:9" s="33" customFormat="1" x14ac:dyDescent="0.15">
      <c r="A5" s="86"/>
      <c r="B5" s="86"/>
      <c r="C5" s="86"/>
      <c r="D5" s="86"/>
      <c r="E5" s="86"/>
      <c r="F5" s="86"/>
      <c r="G5" s="86"/>
      <c r="H5" s="86"/>
      <c r="I5" s="86"/>
    </row>
    <row r="6" spans="1:9" s="33" customFormat="1" x14ac:dyDescent="0.15">
      <c r="A6" s="86"/>
      <c r="B6" s="86"/>
      <c r="C6" s="86"/>
      <c r="D6" s="86"/>
      <c r="E6" s="86"/>
      <c r="F6" s="86"/>
      <c r="G6" s="86"/>
      <c r="H6" s="86"/>
      <c r="I6" s="86"/>
    </row>
    <row r="7" spans="1:9" s="33" customFormat="1" x14ac:dyDescent="0.15">
      <c r="A7" s="35"/>
      <c r="B7" s="35"/>
      <c r="C7" s="35"/>
      <c r="D7" s="35"/>
      <c r="E7" s="35"/>
      <c r="F7" s="35"/>
      <c r="G7" s="35"/>
      <c r="H7" s="35"/>
      <c r="I7" s="35"/>
    </row>
    <row r="8" spans="1:9" s="33" customFormat="1" ht="15" customHeight="1" x14ac:dyDescent="0.15">
      <c r="A8" s="109" t="s">
        <v>52</v>
      </c>
      <c r="B8" s="110"/>
      <c r="C8" s="110"/>
      <c r="D8" s="110"/>
      <c r="E8" s="110"/>
      <c r="F8" s="110"/>
      <c r="G8" s="110"/>
      <c r="H8" s="110"/>
      <c r="I8" s="111"/>
    </row>
    <row r="9" spans="1:9" s="33" customFormat="1" ht="15" customHeight="1" x14ac:dyDescent="0.15">
      <c r="A9" s="112" t="s">
        <v>28</v>
      </c>
      <c r="B9" s="113"/>
      <c r="C9" s="113"/>
      <c r="D9" s="113"/>
      <c r="E9" s="113"/>
      <c r="F9" s="113"/>
      <c r="G9" s="113"/>
      <c r="H9" s="113"/>
      <c r="I9" s="114"/>
    </row>
    <row r="10" spans="1:9" s="33" customFormat="1" ht="15" customHeight="1" x14ac:dyDescent="0.15">
      <c r="A10" s="115" t="s">
        <v>48</v>
      </c>
      <c r="B10" s="116"/>
      <c r="C10" s="116"/>
      <c r="D10" s="116"/>
      <c r="E10" s="116"/>
      <c r="F10" s="116"/>
      <c r="G10" s="116"/>
      <c r="H10" s="116"/>
      <c r="I10" s="117"/>
    </row>
    <row r="11" spans="1:9" s="33" customFormat="1" x14ac:dyDescent="0.15">
      <c r="A11" s="122" t="s">
        <v>8</v>
      </c>
      <c r="B11" s="120"/>
      <c r="C11" s="120"/>
      <c r="D11" s="37"/>
      <c r="E11" s="38"/>
      <c r="F11" s="120" t="s">
        <v>10</v>
      </c>
      <c r="G11" s="120"/>
      <c r="H11" s="120"/>
      <c r="I11" s="39"/>
    </row>
    <row r="12" spans="1:9" s="33" customFormat="1" x14ac:dyDescent="0.15">
      <c r="A12" s="123" t="s">
        <v>1</v>
      </c>
      <c r="B12" s="124"/>
      <c r="C12" s="124"/>
      <c r="D12" s="40">
        <v>121000</v>
      </c>
      <c r="E12" s="41"/>
      <c r="F12" s="119" t="s">
        <v>4</v>
      </c>
      <c r="G12" s="119"/>
      <c r="H12" s="119"/>
      <c r="I12" s="45">
        <v>21000</v>
      </c>
    </row>
    <row r="13" spans="1:9" s="33" customFormat="1" x14ac:dyDescent="0.15">
      <c r="A13" s="118" t="s">
        <v>2</v>
      </c>
      <c r="B13" s="119"/>
      <c r="C13" s="119"/>
      <c r="D13" s="43">
        <v>25500</v>
      </c>
      <c r="E13" s="41"/>
      <c r="F13" s="119" t="s">
        <v>5</v>
      </c>
      <c r="G13" s="119"/>
      <c r="H13" s="119"/>
      <c r="I13" s="42">
        <v>9000</v>
      </c>
    </row>
    <row r="14" spans="1:9" s="33" customFormat="1" x14ac:dyDescent="0.15">
      <c r="A14" s="118" t="s">
        <v>3</v>
      </c>
      <c r="B14" s="119"/>
      <c r="C14" s="119"/>
      <c r="D14" s="43">
        <v>7200</v>
      </c>
      <c r="E14" s="41"/>
      <c r="F14" s="119" t="s">
        <v>6</v>
      </c>
      <c r="G14" s="119"/>
      <c r="H14" s="119"/>
      <c r="I14" s="50">
        <v>17700</v>
      </c>
    </row>
    <row r="15" spans="1:9" s="33" customFormat="1" x14ac:dyDescent="0.15">
      <c r="A15" s="123" t="s">
        <v>26</v>
      </c>
      <c r="B15" s="124"/>
      <c r="C15" s="124"/>
      <c r="D15" s="43">
        <v>5000</v>
      </c>
      <c r="E15" s="41"/>
      <c r="F15" s="121" t="s">
        <v>11</v>
      </c>
      <c r="G15" s="121"/>
      <c r="H15" s="121"/>
      <c r="I15" s="42">
        <f>SUM(I12:I14)</f>
        <v>47700</v>
      </c>
    </row>
    <row r="16" spans="1:9" s="33" customFormat="1" x14ac:dyDescent="0.15">
      <c r="A16" s="118" t="s">
        <v>12</v>
      </c>
      <c r="B16" s="119"/>
      <c r="C16" s="119"/>
      <c r="D16" s="43">
        <v>55000</v>
      </c>
      <c r="E16" s="41"/>
      <c r="F16" s="121" t="s">
        <v>49</v>
      </c>
      <c r="G16" s="121"/>
      <c r="H16" s="121"/>
      <c r="I16" s="44"/>
    </row>
    <row r="17" spans="1:9" s="33" customFormat="1" x14ac:dyDescent="0.15">
      <c r="A17" s="118" t="s">
        <v>13</v>
      </c>
      <c r="B17" s="119"/>
      <c r="C17" s="119"/>
      <c r="D17" s="49">
        <v>-32000</v>
      </c>
      <c r="E17" s="41"/>
      <c r="F17" s="119" t="s">
        <v>53</v>
      </c>
      <c r="G17" s="119"/>
      <c r="H17" s="119"/>
      <c r="I17" s="42">
        <v>60000</v>
      </c>
    </row>
    <row r="18" spans="1:9" s="33" customFormat="1" x14ac:dyDescent="0.15">
      <c r="E18" s="41"/>
      <c r="F18" s="119" t="s">
        <v>37</v>
      </c>
      <c r="G18" s="119"/>
      <c r="H18" s="119"/>
      <c r="I18" s="76">
        <f>D20-I15-I17</f>
        <v>74000</v>
      </c>
    </row>
    <row r="19" spans="1:9" s="33" customFormat="1" x14ac:dyDescent="0.15">
      <c r="E19" s="41"/>
      <c r="F19" s="121" t="s">
        <v>50</v>
      </c>
      <c r="G19" s="121"/>
      <c r="H19" s="121"/>
      <c r="I19" s="76">
        <f>SUM(I17:I18)</f>
        <v>134000</v>
      </c>
    </row>
    <row r="20" spans="1:9" s="33" customFormat="1" x14ac:dyDescent="0.15">
      <c r="A20" s="125" t="s">
        <v>9</v>
      </c>
      <c r="B20" s="126"/>
      <c r="C20" s="126"/>
      <c r="D20" s="46">
        <f>SUM(D12:D17)</f>
        <v>181700</v>
      </c>
      <c r="E20" s="47"/>
      <c r="F20" s="126" t="s">
        <v>51</v>
      </c>
      <c r="G20" s="126"/>
      <c r="H20" s="126"/>
      <c r="I20" s="48">
        <f>I15+I19</f>
        <v>181700</v>
      </c>
    </row>
    <row r="21" spans="1:9" s="33" customFormat="1" x14ac:dyDescent="0.15">
      <c r="E21" s="36"/>
    </row>
    <row r="22" spans="1:9" s="33" customFormat="1" ht="15" customHeight="1" x14ac:dyDescent="0.15">
      <c r="A22" s="85" t="str">
        <f>CONCATENATE("John has authorized ",TEXT(A26,"#,###")," common shares and ",TEXT(B26,"#,###")," preferred shares. The preferred stock will be cumulative and pay $",C26," dividends. John wants to keep control of his business, so he will keep his ",TEXT(D26,"#,###")," common shares and will sit on the board of directors.")</f>
        <v>John has authorized 100,000 common shares and 25,000 preferred shares. The preferred stock will be cumulative and pay $9 dividends. John wants to keep control of his business, so he will keep his 60,000 common shares and will sit on the board of directors.</v>
      </c>
      <c r="B22" s="85"/>
      <c r="C22" s="85"/>
      <c r="D22" s="85"/>
      <c r="E22" s="85"/>
      <c r="F22" s="85"/>
      <c r="G22" s="85"/>
      <c r="H22" s="85"/>
      <c r="I22" s="85"/>
    </row>
    <row r="23" spans="1:9" s="33" customFormat="1" x14ac:dyDescent="0.15">
      <c r="A23" s="85"/>
      <c r="B23" s="85"/>
      <c r="C23" s="85"/>
      <c r="D23" s="85"/>
      <c r="E23" s="85"/>
      <c r="F23" s="85"/>
      <c r="G23" s="85"/>
      <c r="H23" s="85"/>
      <c r="I23" s="85"/>
    </row>
    <row r="24" spans="1:9" s="33" customFormat="1" x14ac:dyDescent="0.15">
      <c r="A24" s="85"/>
      <c r="B24" s="85"/>
      <c r="C24" s="85"/>
      <c r="D24" s="85"/>
      <c r="E24" s="85"/>
      <c r="F24" s="85"/>
      <c r="G24" s="85"/>
      <c r="H24" s="85"/>
      <c r="I24" s="85"/>
    </row>
    <row r="25" spans="1:9" s="33" customFormat="1" x14ac:dyDescent="0.15">
      <c r="A25" s="85"/>
      <c r="B25" s="85"/>
      <c r="C25" s="85"/>
      <c r="D25" s="85"/>
      <c r="E25" s="85"/>
      <c r="F25" s="85"/>
      <c r="G25" s="85"/>
      <c r="H25" s="85"/>
      <c r="I25" s="85"/>
    </row>
    <row r="26" spans="1:9" s="33" customFormat="1" x14ac:dyDescent="0.15">
      <c r="A26" s="8">
        <v>100000</v>
      </c>
      <c r="B26" s="8">
        <v>25000</v>
      </c>
      <c r="C26" s="8">
        <v>9</v>
      </c>
      <c r="D26" s="8">
        <v>60000</v>
      </c>
      <c r="E26" s="8"/>
      <c r="F26" s="34"/>
      <c r="G26" s="34"/>
      <c r="H26" s="34"/>
      <c r="I26" s="34"/>
    </row>
    <row r="27" spans="1:9" s="33" customFormat="1" x14ac:dyDescent="0.15">
      <c r="A27" s="108" t="str">
        <f>CONCATENATE("John has located a few private investors that wish to purchase stock in the  corporation. Some want common stock, while other are interested in preferred stock. On January 20, 2018, John issues ",TEXT(A30,"#,###")," common shares for $",TEXT(B30,"#,###")," cash and issues ",TEXT(C30,"#,###")," preferred shares for $",TEXT(D30,"#,###")," cash.")</f>
        <v>John has located a few private investors that wish to purchase stock in the  corporation. Some want common stock, while other are interested in preferred stock. On January 20, 2018, John issues 30,000 common shares for $75,000 cash and issues 7,000 preferred shares for $28,000 cash.</v>
      </c>
      <c r="B27" s="108"/>
      <c r="C27" s="108"/>
      <c r="D27" s="108"/>
      <c r="E27" s="108"/>
      <c r="F27" s="108"/>
      <c r="G27" s="108"/>
      <c r="H27" s="108"/>
      <c r="I27" s="108"/>
    </row>
    <row r="28" spans="1:9" s="33" customFormat="1" x14ac:dyDescent="0.15">
      <c r="A28" s="108"/>
      <c r="B28" s="108"/>
      <c r="C28" s="108"/>
      <c r="D28" s="108"/>
      <c r="E28" s="108"/>
      <c r="F28" s="108"/>
      <c r="G28" s="108"/>
      <c r="H28" s="108"/>
      <c r="I28" s="108"/>
    </row>
    <row r="29" spans="1:9" s="33" customFormat="1" x14ac:dyDescent="0.15">
      <c r="A29" s="108"/>
      <c r="B29" s="108"/>
      <c r="C29" s="108"/>
      <c r="D29" s="108"/>
      <c r="E29" s="108"/>
      <c r="F29" s="108"/>
      <c r="G29" s="108"/>
      <c r="H29" s="108"/>
      <c r="I29" s="108"/>
    </row>
    <row r="30" spans="1:9" s="33" customFormat="1" x14ac:dyDescent="0.15">
      <c r="A30" s="68">
        <v>30000</v>
      </c>
      <c r="B30" s="68">
        <f>A30*2.5</f>
        <v>75000</v>
      </c>
      <c r="C30" s="68">
        <v>7000</v>
      </c>
      <c r="D30" s="68">
        <f>C30*4</f>
        <v>28000</v>
      </c>
      <c r="E30" s="74"/>
      <c r="F30" s="64"/>
      <c r="G30" s="64"/>
      <c r="H30" s="64"/>
      <c r="I30" s="64"/>
    </row>
    <row r="31" spans="1:9" s="33" customFormat="1" ht="15" customHeight="1" x14ac:dyDescent="0.15">
      <c r="A31" s="108" t="str">
        <f>CONCATENATE("On March 1, 2018, Grindstone Paving issued and sold $",TEXT(A35,"#,###"),", ",B35," year bonds with an interest rate of ",C35-1,"%. The market rate at the time of issue was ",C35,"%. Any premium or discount on the bond is amortized using the straight line method. Interest will be paid annually on February 28. Use a 4 decimal factor for the bond calculation.")</f>
        <v>On March 1, 2018, Grindstone Paving issued and sold $200,000, 6 year bonds with an interest rate of 7%. The market rate at the time of issue was 8%. Any premium or discount on the bond is amortized using the straight line method. Interest will be paid annually on February 28. Use a 4 decimal factor for the bond calculation.</v>
      </c>
      <c r="B31" s="108"/>
      <c r="C31" s="108"/>
      <c r="D31" s="108"/>
      <c r="E31" s="108"/>
      <c r="F31" s="108"/>
      <c r="G31" s="108"/>
      <c r="H31" s="108"/>
      <c r="I31" s="108"/>
    </row>
    <row r="32" spans="1:9" s="33" customFormat="1" x14ac:dyDescent="0.15">
      <c r="A32" s="108"/>
      <c r="B32" s="108"/>
      <c r="C32" s="108"/>
      <c r="D32" s="108"/>
      <c r="E32" s="108"/>
      <c r="F32" s="108"/>
      <c r="G32" s="108"/>
      <c r="H32" s="108"/>
      <c r="I32" s="108"/>
    </row>
    <row r="33" spans="1:11" s="33" customFormat="1" x14ac:dyDescent="0.15">
      <c r="A33" s="108"/>
      <c r="B33" s="108"/>
      <c r="C33" s="108"/>
      <c r="D33" s="108"/>
      <c r="E33" s="108"/>
      <c r="F33" s="108"/>
      <c r="G33" s="108"/>
      <c r="H33" s="108"/>
      <c r="I33" s="108"/>
    </row>
    <row r="34" spans="1:11" s="33" customFormat="1" x14ac:dyDescent="0.15">
      <c r="A34" s="108"/>
      <c r="B34" s="108"/>
      <c r="C34" s="108"/>
      <c r="D34" s="108"/>
      <c r="E34" s="108"/>
      <c r="F34" s="108"/>
      <c r="G34" s="108"/>
      <c r="H34" s="108"/>
      <c r="I34" s="108"/>
    </row>
    <row r="35" spans="1:11" s="33" customFormat="1" x14ac:dyDescent="0.15">
      <c r="A35" s="8">
        <v>200000</v>
      </c>
      <c r="B35" s="8">
        <v>6</v>
      </c>
      <c r="C35" s="8">
        <v>8</v>
      </c>
      <c r="D35" s="8">
        <f>ROUND(1/(((C35)/100+1)^(B35)),4)</f>
        <v>0.63019999999999998</v>
      </c>
      <c r="E35" s="8">
        <f>A35*D35</f>
        <v>126040</v>
      </c>
      <c r="F35" s="61">
        <f>ROUND((1-((1+(C35/100))^-B35))/(C35/100),4)</f>
        <v>4.6228999999999996</v>
      </c>
      <c r="G35" s="8">
        <f>ROUND(F35*(A35*((C35-1)/100)),0)</f>
        <v>64721</v>
      </c>
      <c r="H35" s="8">
        <f>ROUND(E35+G35,0)</f>
        <v>190761</v>
      </c>
      <c r="I35" s="79"/>
      <c r="J35" s="75"/>
      <c r="K35" s="75"/>
    </row>
    <row r="36" spans="1:11" s="33" customFormat="1" ht="15" customHeight="1" x14ac:dyDescent="0.15">
      <c r="A36" s="85" t="str">
        <f>CONCATENATE("During 2018, the company has performed well, so the board of directors decided to pay dividends. On November 30, 2018, the company declared cash dividends of $",TEXT(A39,"#,###"),", which will be paid out on December 15, 2018. Use the cash dividends method and close cash dividends at the end of the year.")</f>
        <v>During 2018, the company has performed well, so the board of directors decided to pay dividends. On November 30, 2018, the company declared cash dividends of $90,000, which will be paid out on December 15, 2018. Use the cash dividends method and close cash dividends at the end of the year.</v>
      </c>
      <c r="B36" s="85"/>
      <c r="C36" s="85"/>
      <c r="D36" s="85"/>
      <c r="E36" s="85"/>
      <c r="F36" s="85"/>
      <c r="G36" s="85"/>
      <c r="H36" s="85"/>
      <c r="I36" s="85"/>
    </row>
    <row r="37" spans="1:11" s="33" customFormat="1" x14ac:dyDescent="0.15">
      <c r="A37" s="85"/>
      <c r="B37" s="85"/>
      <c r="C37" s="85"/>
      <c r="D37" s="85"/>
      <c r="E37" s="85"/>
      <c r="F37" s="85"/>
      <c r="G37" s="85"/>
      <c r="H37" s="85"/>
      <c r="I37" s="85"/>
    </row>
    <row r="38" spans="1:11" s="33" customFormat="1" x14ac:dyDescent="0.15">
      <c r="A38" s="85"/>
      <c r="B38" s="85"/>
      <c r="C38" s="85"/>
      <c r="D38" s="85"/>
      <c r="E38" s="85"/>
      <c r="F38" s="85"/>
      <c r="G38" s="85"/>
      <c r="H38" s="85"/>
      <c r="I38" s="85"/>
    </row>
    <row r="39" spans="1:11" s="33" customFormat="1" x14ac:dyDescent="0.15">
      <c r="A39" s="8">
        <v>90000</v>
      </c>
      <c r="B39" s="34"/>
      <c r="C39" s="34"/>
      <c r="D39" s="34"/>
      <c r="E39" s="34"/>
      <c r="F39" s="34"/>
      <c r="G39" s="34"/>
      <c r="H39" s="34"/>
      <c r="I39" s="34"/>
    </row>
    <row r="40" spans="1:11" s="33" customFormat="1" ht="15" customHeight="1" x14ac:dyDescent="0.15">
      <c r="A40" s="85" t="s">
        <v>54</v>
      </c>
      <c r="B40" s="85"/>
      <c r="C40" s="85"/>
      <c r="D40" s="85"/>
      <c r="E40" s="85"/>
      <c r="F40" s="85"/>
      <c r="G40" s="85"/>
      <c r="H40" s="85"/>
      <c r="I40" s="85"/>
    </row>
    <row r="41" spans="1:11" s="33" customFormat="1" x14ac:dyDescent="0.15">
      <c r="A41" s="85"/>
      <c r="B41" s="85"/>
      <c r="C41" s="85"/>
      <c r="D41" s="85"/>
      <c r="E41" s="85"/>
      <c r="F41" s="85"/>
      <c r="G41" s="85"/>
      <c r="H41" s="85"/>
      <c r="I41" s="85"/>
    </row>
    <row r="42" spans="1:11" s="33" customFormat="1" x14ac:dyDescent="0.15">
      <c r="A42" s="83"/>
      <c r="B42" s="83"/>
      <c r="C42" s="83"/>
      <c r="D42" s="83"/>
      <c r="E42" s="83"/>
      <c r="F42" s="83"/>
      <c r="G42" s="83"/>
      <c r="H42" s="83"/>
      <c r="I42" s="83"/>
    </row>
    <row r="43" spans="1:11" s="33" customFormat="1" x14ac:dyDescent="0.15">
      <c r="A43" s="54" t="s">
        <v>33</v>
      </c>
      <c r="B43" s="129" t="s">
        <v>35</v>
      </c>
      <c r="C43" s="129"/>
      <c r="D43" s="129"/>
      <c r="E43" s="129"/>
      <c r="F43" s="129"/>
      <c r="G43" s="54" t="s">
        <v>31</v>
      </c>
      <c r="H43" s="54" t="s">
        <v>32</v>
      </c>
      <c r="I43" s="34"/>
    </row>
    <row r="44" spans="1:11" s="33" customFormat="1" x14ac:dyDescent="0.15">
      <c r="A44" s="55" t="s">
        <v>65</v>
      </c>
      <c r="B44" s="127"/>
      <c r="C44" s="127"/>
      <c r="D44" s="127"/>
      <c r="E44" s="127"/>
      <c r="F44" s="127"/>
      <c r="G44" s="51"/>
      <c r="H44" s="52"/>
      <c r="I44" s="34"/>
    </row>
    <row r="45" spans="1:11" s="33" customFormat="1" x14ac:dyDescent="0.15">
      <c r="A45" s="53"/>
      <c r="B45" s="92"/>
      <c r="C45" s="92"/>
      <c r="D45" s="92"/>
      <c r="E45" s="92"/>
      <c r="F45" s="92"/>
      <c r="G45" s="52"/>
      <c r="H45" s="51"/>
      <c r="I45" s="34"/>
    </row>
    <row r="46" spans="1:11" s="33" customFormat="1" x14ac:dyDescent="0.15">
      <c r="A46" s="53"/>
      <c r="B46" s="128"/>
      <c r="C46" s="128"/>
      <c r="D46" s="128"/>
      <c r="E46" s="128"/>
      <c r="F46" s="128"/>
      <c r="G46" s="52"/>
      <c r="H46" s="52"/>
      <c r="I46" s="34"/>
    </row>
    <row r="47" spans="1:11" s="33" customFormat="1" x14ac:dyDescent="0.15">
      <c r="A47" s="53"/>
      <c r="B47" s="91"/>
      <c r="C47" s="91"/>
      <c r="D47" s="91"/>
      <c r="E47" s="91"/>
      <c r="F47" s="91"/>
      <c r="G47" s="52"/>
      <c r="H47" s="52"/>
      <c r="I47" s="34"/>
    </row>
    <row r="48" spans="1:11" s="33" customFormat="1" x14ac:dyDescent="0.15">
      <c r="A48" s="55" t="s">
        <v>65</v>
      </c>
      <c r="B48" s="127"/>
      <c r="C48" s="127"/>
      <c r="D48" s="127"/>
      <c r="E48" s="127"/>
      <c r="F48" s="127"/>
      <c r="G48" s="51"/>
      <c r="H48" s="52"/>
      <c r="I48" s="34"/>
    </row>
    <row r="49" spans="1:9" s="33" customFormat="1" x14ac:dyDescent="0.15">
      <c r="A49" s="53"/>
      <c r="B49" s="92"/>
      <c r="C49" s="92"/>
      <c r="D49" s="92"/>
      <c r="E49" s="92"/>
      <c r="F49" s="92"/>
      <c r="G49" s="52"/>
      <c r="H49" s="51"/>
      <c r="I49" s="34"/>
    </row>
    <row r="50" spans="1:9" s="33" customFormat="1" x14ac:dyDescent="0.15">
      <c r="A50" s="53"/>
      <c r="B50" s="128"/>
      <c r="C50" s="128"/>
      <c r="D50" s="128"/>
      <c r="E50" s="128"/>
      <c r="F50" s="128"/>
      <c r="G50" s="52"/>
      <c r="H50" s="52"/>
      <c r="I50" s="34"/>
    </row>
    <row r="51" spans="1:9" s="33" customFormat="1" x14ac:dyDescent="0.15">
      <c r="A51" s="53"/>
      <c r="B51" s="91"/>
      <c r="C51" s="91"/>
      <c r="D51" s="91"/>
      <c r="E51" s="91"/>
      <c r="F51" s="91"/>
      <c r="G51" s="52"/>
      <c r="H51" s="52"/>
      <c r="I51" s="34"/>
    </row>
    <row r="52" spans="1:9" s="33" customFormat="1" x14ac:dyDescent="0.15">
      <c r="A52" s="55" t="s">
        <v>65</v>
      </c>
      <c r="B52" s="127"/>
      <c r="C52" s="127"/>
      <c r="D52" s="127"/>
      <c r="E52" s="127"/>
      <c r="F52" s="127"/>
      <c r="G52" s="51"/>
      <c r="H52" s="52"/>
      <c r="I52" s="34"/>
    </row>
    <row r="53" spans="1:9" s="33" customFormat="1" x14ac:dyDescent="0.15">
      <c r="A53" s="55"/>
      <c r="B53" s="127"/>
      <c r="C53" s="127"/>
      <c r="D53" s="127"/>
      <c r="E53" s="127"/>
      <c r="F53" s="127"/>
      <c r="G53" s="51"/>
      <c r="H53" s="52"/>
      <c r="I53" s="34"/>
    </row>
    <row r="54" spans="1:9" s="33" customFormat="1" x14ac:dyDescent="0.15">
      <c r="A54" s="53"/>
      <c r="B54" s="92"/>
      <c r="C54" s="92"/>
      <c r="D54" s="92"/>
      <c r="E54" s="92"/>
      <c r="F54" s="92"/>
      <c r="G54" s="52"/>
      <c r="H54" s="51"/>
      <c r="I54" s="34"/>
    </row>
    <row r="55" spans="1:9" s="33" customFormat="1" x14ac:dyDescent="0.15">
      <c r="A55" s="53"/>
      <c r="B55" s="128"/>
      <c r="C55" s="128"/>
      <c r="D55" s="128"/>
      <c r="E55" s="128"/>
      <c r="F55" s="128"/>
      <c r="G55" s="52"/>
      <c r="H55" s="52"/>
      <c r="I55" s="34"/>
    </row>
    <row r="56" spans="1:9" s="33" customFormat="1" x14ac:dyDescent="0.15">
      <c r="A56" s="53"/>
      <c r="B56" s="91"/>
      <c r="C56" s="91"/>
      <c r="D56" s="91"/>
      <c r="E56" s="91"/>
      <c r="F56" s="91"/>
      <c r="G56" s="52"/>
      <c r="H56" s="52"/>
      <c r="I56" s="34"/>
    </row>
    <row r="57" spans="1:9" s="33" customFormat="1" x14ac:dyDescent="0.15">
      <c r="A57" s="55" t="s">
        <v>65</v>
      </c>
      <c r="B57" s="127"/>
      <c r="C57" s="127"/>
      <c r="D57" s="127"/>
      <c r="E57" s="127"/>
      <c r="F57" s="127"/>
      <c r="G57" s="51"/>
      <c r="H57" s="52"/>
      <c r="I57" s="34"/>
    </row>
    <row r="58" spans="1:9" s="33" customFormat="1" x14ac:dyDescent="0.15">
      <c r="A58" s="55"/>
      <c r="B58" s="127"/>
      <c r="C58" s="127"/>
      <c r="D58" s="127"/>
      <c r="E58" s="127"/>
      <c r="F58" s="127"/>
      <c r="G58" s="51"/>
      <c r="H58" s="52"/>
      <c r="I58" s="34"/>
    </row>
    <row r="59" spans="1:9" s="33" customFormat="1" x14ac:dyDescent="0.15">
      <c r="A59" s="55"/>
      <c r="B59" s="92"/>
      <c r="C59" s="92"/>
      <c r="D59" s="92"/>
      <c r="E59" s="92"/>
      <c r="F59" s="92"/>
      <c r="G59" s="51"/>
      <c r="H59" s="51"/>
      <c r="I59" s="34"/>
    </row>
    <row r="60" spans="1:9" s="33" customFormat="1" x14ac:dyDescent="0.15">
      <c r="A60" s="53"/>
      <c r="B60" s="128"/>
      <c r="C60" s="128"/>
      <c r="D60" s="128"/>
      <c r="E60" s="128"/>
      <c r="F60" s="128"/>
      <c r="G60" s="52"/>
      <c r="H60" s="52"/>
      <c r="I60" s="34"/>
    </row>
    <row r="61" spans="1:9" s="33" customFormat="1" x14ac:dyDescent="0.15">
      <c r="A61" s="53"/>
      <c r="B61" s="91"/>
      <c r="C61" s="91"/>
      <c r="D61" s="91"/>
      <c r="E61" s="91"/>
      <c r="F61" s="91"/>
      <c r="G61" s="52"/>
      <c r="H61" s="52"/>
      <c r="I61" s="34"/>
    </row>
    <row r="62" spans="1:9" s="33" customFormat="1" x14ac:dyDescent="0.15">
      <c r="A62" s="55" t="s">
        <v>65</v>
      </c>
      <c r="B62" s="127"/>
      <c r="C62" s="127"/>
      <c r="D62" s="127"/>
      <c r="E62" s="127"/>
      <c r="F62" s="127"/>
      <c r="G62" s="51"/>
      <c r="H62" s="52"/>
      <c r="I62" s="34"/>
    </row>
    <row r="63" spans="1:9" s="33" customFormat="1" x14ac:dyDescent="0.15">
      <c r="A63" s="53"/>
      <c r="B63" s="92"/>
      <c r="C63" s="92"/>
      <c r="D63" s="92"/>
      <c r="E63" s="92"/>
      <c r="F63" s="92"/>
      <c r="G63" s="52"/>
      <c r="H63" s="51"/>
      <c r="I63" s="34"/>
    </row>
    <row r="64" spans="1:9" s="33" customFormat="1" x14ac:dyDescent="0.15">
      <c r="A64" s="53"/>
      <c r="B64" s="128"/>
      <c r="C64" s="128"/>
      <c r="D64" s="128"/>
      <c r="E64" s="128"/>
      <c r="F64" s="128"/>
      <c r="G64" s="52"/>
      <c r="H64" s="52"/>
      <c r="I64" s="34"/>
    </row>
    <row r="65" spans="1:13" s="33" customFormat="1" x14ac:dyDescent="0.15">
      <c r="A65" s="53"/>
      <c r="B65" s="131"/>
      <c r="C65" s="131"/>
      <c r="D65" s="131"/>
      <c r="E65" s="131"/>
      <c r="F65" s="131"/>
      <c r="G65" s="52"/>
      <c r="H65" s="52"/>
      <c r="I65" s="34"/>
      <c r="M65" s="78"/>
    </row>
    <row r="66" spans="1:13" s="33" customFormat="1" x14ac:dyDescent="0.15">
      <c r="A66" s="55" t="s">
        <v>65</v>
      </c>
      <c r="B66" s="131"/>
      <c r="C66" s="131"/>
      <c r="D66" s="131"/>
      <c r="E66" s="131"/>
      <c r="F66" s="131"/>
      <c r="G66" s="81"/>
      <c r="H66" s="52"/>
      <c r="I66" s="34"/>
      <c r="M66" s="78"/>
    </row>
    <row r="67" spans="1:13" s="33" customFormat="1" x14ac:dyDescent="0.15">
      <c r="A67" s="53"/>
      <c r="B67" s="132"/>
      <c r="C67" s="132"/>
      <c r="D67" s="132"/>
      <c r="E67" s="132"/>
      <c r="F67" s="132"/>
      <c r="G67" s="52"/>
      <c r="H67" s="81"/>
      <c r="I67" s="34"/>
      <c r="M67" s="78"/>
    </row>
    <row r="68" spans="1:13" s="33" customFormat="1" x14ac:dyDescent="0.15">
      <c r="A68" s="53"/>
      <c r="B68" s="132"/>
      <c r="C68" s="132"/>
      <c r="D68" s="132"/>
      <c r="E68" s="132"/>
      <c r="F68" s="132"/>
      <c r="G68" s="52"/>
      <c r="H68" s="81"/>
      <c r="I68" s="34"/>
      <c r="M68" s="78"/>
    </row>
    <row r="69" spans="1:13" s="33" customFormat="1" x14ac:dyDescent="0.15">
      <c r="A69" s="53"/>
      <c r="B69" s="91"/>
      <c r="C69" s="91"/>
      <c r="D69" s="91"/>
      <c r="E69" s="91"/>
      <c r="F69" s="91"/>
      <c r="G69" s="52"/>
      <c r="H69" s="52"/>
      <c r="I69" s="34"/>
      <c r="M69" s="78"/>
    </row>
    <row r="70" spans="1:13" s="33" customFormat="1" x14ac:dyDescent="0.15">
      <c r="A70" s="53"/>
      <c r="B70" s="131"/>
      <c r="C70" s="131"/>
      <c r="D70" s="131"/>
      <c r="E70" s="131"/>
      <c r="F70" s="131"/>
      <c r="G70" s="52"/>
      <c r="H70" s="52"/>
      <c r="I70" s="34"/>
      <c r="M70" s="78"/>
    </row>
    <row r="71" spans="1:13" s="33" customFormat="1" x14ac:dyDescent="0.15">
      <c r="A71" s="55" t="s">
        <v>65</v>
      </c>
      <c r="B71" s="127"/>
      <c r="C71" s="127"/>
      <c r="D71" s="127"/>
      <c r="E71" s="127"/>
      <c r="F71" s="127"/>
      <c r="G71" s="51"/>
      <c r="H71" s="52"/>
      <c r="I71" s="34"/>
      <c r="M71" s="80"/>
    </row>
    <row r="72" spans="1:13" s="33" customFormat="1" x14ac:dyDescent="0.15">
      <c r="A72" s="55"/>
      <c r="B72" s="92"/>
      <c r="C72" s="92"/>
      <c r="D72" s="92"/>
      <c r="E72" s="92"/>
      <c r="F72" s="92"/>
      <c r="G72" s="51"/>
      <c r="H72" s="52"/>
      <c r="I72" s="34"/>
      <c r="M72" s="15"/>
    </row>
    <row r="73" spans="1:13" s="33" customFormat="1" x14ac:dyDescent="0.15">
      <c r="A73" s="53"/>
      <c r="B73" s="92"/>
      <c r="C73" s="92"/>
      <c r="D73" s="92"/>
      <c r="E73" s="92"/>
      <c r="F73" s="92"/>
      <c r="G73" s="52"/>
      <c r="H73" s="51"/>
      <c r="I73" s="34"/>
      <c r="M73" s="15"/>
    </row>
    <row r="74" spans="1:13" s="33" customFormat="1" x14ac:dyDescent="0.15">
      <c r="A74" s="53"/>
      <c r="B74" s="128"/>
      <c r="C74" s="128"/>
      <c r="D74" s="128"/>
      <c r="E74" s="128"/>
      <c r="F74" s="128"/>
      <c r="G74" s="52"/>
      <c r="H74" s="52"/>
      <c r="I74" s="34"/>
      <c r="M74" s="15"/>
    </row>
    <row r="75" spans="1:13" s="33" customFormat="1" x14ac:dyDescent="0.15">
      <c r="A75" s="53"/>
      <c r="B75" s="94"/>
      <c r="C75" s="94"/>
      <c r="D75" s="94"/>
      <c r="E75" s="94"/>
      <c r="F75" s="94"/>
      <c r="G75" s="52"/>
      <c r="H75" s="52"/>
      <c r="I75" s="34"/>
      <c r="M75" s="15"/>
    </row>
    <row r="76" spans="1:13" s="33" customFormat="1" x14ac:dyDescent="0.15">
      <c r="A76" s="53"/>
      <c r="B76" s="91"/>
      <c r="C76" s="91"/>
      <c r="D76" s="91"/>
      <c r="E76" s="91"/>
      <c r="F76" s="91"/>
      <c r="G76" s="51"/>
      <c r="H76" s="51"/>
      <c r="I76" s="34"/>
    </row>
    <row r="77" spans="1:13" s="33" customFormat="1" x14ac:dyDescent="0.15">
      <c r="A77" s="53"/>
      <c r="B77" s="91"/>
      <c r="C77" s="91"/>
      <c r="D77" s="91"/>
      <c r="E77" s="91"/>
      <c r="F77" s="91"/>
      <c r="G77" s="51"/>
      <c r="H77" s="51"/>
      <c r="I77" s="34"/>
    </row>
    <row r="78" spans="1:13" s="33" customFormat="1" x14ac:dyDescent="0.15">
      <c r="A78" s="34"/>
      <c r="B78" s="34"/>
      <c r="C78" s="34"/>
      <c r="D78" s="34"/>
      <c r="E78" s="34"/>
      <c r="F78" s="34"/>
      <c r="G78" s="34"/>
      <c r="H78" s="34"/>
      <c r="I78" s="34"/>
    </row>
    <row r="79" spans="1:13" s="33" customFormat="1" ht="15" customHeight="1" x14ac:dyDescent="0.15">
      <c r="A79" s="11" t="s">
        <v>57</v>
      </c>
      <c r="B79" s="11"/>
      <c r="C79" s="11"/>
      <c r="D79" s="11"/>
      <c r="E79" s="11"/>
      <c r="F79" s="11"/>
      <c r="G79" s="11"/>
      <c r="H79" s="11"/>
      <c r="I79" s="11"/>
    </row>
    <row r="80" spans="1:13" s="33" customFormat="1" x14ac:dyDescent="0.15">
      <c r="A80" s="66" t="s">
        <v>61</v>
      </c>
      <c r="B80" s="11"/>
      <c r="C80" s="11"/>
      <c r="D80" s="11"/>
      <c r="E80" s="11"/>
      <c r="F80" s="11"/>
      <c r="G80" s="11"/>
      <c r="H80" s="11"/>
      <c r="I80" s="11"/>
    </row>
    <row r="81" spans="1:9" s="33" customFormat="1" x14ac:dyDescent="0.15">
      <c r="A81" s="66" t="s">
        <v>46</v>
      </c>
      <c r="B81" s="11"/>
      <c r="C81" s="11"/>
      <c r="D81" s="11"/>
      <c r="E81" s="11"/>
      <c r="F81" s="11"/>
      <c r="G81" s="11"/>
      <c r="H81" s="11"/>
      <c r="I81" s="11"/>
    </row>
    <row r="82" spans="1:9" s="33" customFormat="1" x14ac:dyDescent="0.15">
      <c r="A82" s="66" t="s">
        <v>43</v>
      </c>
      <c r="B82" s="11"/>
      <c r="C82" s="11"/>
      <c r="D82" s="11"/>
      <c r="E82" s="11"/>
      <c r="F82" s="11"/>
      <c r="G82" s="11"/>
      <c r="H82" s="11"/>
      <c r="I82" s="11"/>
    </row>
    <row r="83" spans="1:9" s="33" customFormat="1" x14ac:dyDescent="0.15">
      <c r="A83" s="66" t="s">
        <v>44</v>
      </c>
      <c r="B83" s="11"/>
      <c r="C83" s="11"/>
      <c r="D83" s="11"/>
      <c r="E83" s="11"/>
      <c r="F83" s="11"/>
      <c r="G83" s="11"/>
      <c r="H83" s="11"/>
      <c r="I83" s="11"/>
    </row>
    <row r="84" spans="1:9" s="33" customFormat="1" x14ac:dyDescent="0.15">
      <c r="A84" s="67" t="s">
        <v>47</v>
      </c>
      <c r="B84" s="60"/>
      <c r="C84" s="60"/>
      <c r="D84" s="60"/>
      <c r="E84" s="60"/>
      <c r="F84" s="60"/>
      <c r="G84" s="60"/>
      <c r="H84" s="60"/>
      <c r="I84" s="60"/>
    </row>
    <row r="85" spans="1:9" s="33" customFormat="1" x14ac:dyDescent="0.15">
      <c r="A85" s="67" t="s">
        <v>45</v>
      </c>
      <c r="B85" s="60"/>
      <c r="C85" s="60"/>
      <c r="D85" s="60"/>
      <c r="E85" s="60"/>
      <c r="F85" s="60"/>
      <c r="G85" s="60"/>
      <c r="H85" s="60"/>
      <c r="I85" s="60"/>
    </row>
    <row r="86" spans="1:9" s="33" customFormat="1" x14ac:dyDescent="0.15">
      <c r="A86" s="60"/>
      <c r="B86" s="60"/>
      <c r="C86" s="60"/>
      <c r="D86" s="60"/>
      <c r="E86" s="60"/>
      <c r="F86" s="60"/>
      <c r="G86" s="60"/>
      <c r="H86" s="60"/>
      <c r="I86" s="60"/>
    </row>
    <row r="87" spans="1:9" s="33" customFormat="1" x14ac:dyDescent="0.15">
      <c r="A87" s="85" t="str">
        <f>CONCATENATE("Assume the tax rate is ",A89,"%. Assume income tax has already been paid. You will just have to calculate the income tax expense on the income statement.")</f>
        <v>Assume the tax rate is 30%. Assume income tax has already been paid. You will just have to calculate the income tax expense on the income statement.</v>
      </c>
      <c r="B87" s="85"/>
      <c r="C87" s="85"/>
      <c r="D87" s="85"/>
      <c r="E87" s="85"/>
      <c r="F87" s="85"/>
      <c r="G87" s="85"/>
      <c r="H87" s="85"/>
      <c r="I87" s="85"/>
    </row>
    <row r="88" spans="1:9" s="33" customFormat="1" x14ac:dyDescent="0.15">
      <c r="A88" s="85"/>
      <c r="B88" s="85"/>
      <c r="C88" s="85"/>
      <c r="D88" s="85"/>
      <c r="E88" s="85"/>
      <c r="F88" s="85"/>
      <c r="G88" s="85"/>
      <c r="H88" s="85"/>
      <c r="I88" s="85"/>
    </row>
    <row r="89" spans="1:9" x14ac:dyDescent="0.15">
      <c r="A89" s="59">
        <v>30</v>
      </c>
      <c r="B89" s="11"/>
      <c r="C89" s="11"/>
      <c r="D89" s="11"/>
      <c r="E89" s="11"/>
      <c r="F89" s="11"/>
      <c r="G89" s="11"/>
      <c r="H89" s="11"/>
      <c r="I89" s="11"/>
    </row>
    <row r="90" spans="1:9" x14ac:dyDescent="0.15">
      <c r="A90" s="104" t="s">
        <v>0</v>
      </c>
      <c r="B90" s="105"/>
      <c r="C90" s="105"/>
      <c r="D90" s="106"/>
      <c r="E90" s="3" t="s">
        <v>34</v>
      </c>
      <c r="F90" s="58"/>
      <c r="G90" s="2"/>
      <c r="H90" s="2"/>
      <c r="I90" s="2"/>
    </row>
    <row r="91" spans="1:9" x14ac:dyDescent="0.15">
      <c r="A91" s="103" t="s">
        <v>4</v>
      </c>
      <c r="B91" s="103"/>
      <c r="C91" s="103"/>
      <c r="D91" s="103"/>
      <c r="E91" s="4">
        <v>122000</v>
      </c>
      <c r="G91" s="2"/>
      <c r="H91" s="2"/>
      <c r="I91" s="2"/>
    </row>
    <row r="92" spans="1:9" x14ac:dyDescent="0.15">
      <c r="A92" s="93" t="s">
        <v>2</v>
      </c>
      <c r="B92" s="93"/>
      <c r="C92" s="93"/>
      <c r="D92" s="93"/>
      <c r="E92" s="65">
        <f>165000-1235</f>
        <v>163765</v>
      </c>
      <c r="G92" s="2"/>
      <c r="H92" s="2"/>
      <c r="I92" s="2"/>
    </row>
    <row r="93" spans="1:9" x14ac:dyDescent="0.15">
      <c r="A93" s="103" t="s">
        <v>13</v>
      </c>
      <c r="B93" s="103"/>
      <c r="C93" s="103"/>
      <c r="D93" s="103"/>
      <c r="E93" s="12">
        <f>ABS(D17)+E99</f>
        <v>67000</v>
      </c>
      <c r="G93" s="2"/>
      <c r="H93" s="2"/>
      <c r="I93" s="2"/>
    </row>
    <row r="94" spans="1:9" x14ac:dyDescent="0.15">
      <c r="A94" s="103" t="s">
        <v>6</v>
      </c>
      <c r="B94" s="103"/>
      <c r="C94" s="103"/>
      <c r="D94" s="103"/>
      <c r="E94" s="12">
        <v>50000</v>
      </c>
      <c r="G94" s="2"/>
      <c r="H94" s="2"/>
      <c r="I94" s="2"/>
    </row>
    <row r="95" spans="1:9" s="33" customFormat="1" x14ac:dyDescent="0.15">
      <c r="A95" s="103" t="s">
        <v>36</v>
      </c>
      <c r="B95" s="103"/>
      <c r="C95" s="103"/>
      <c r="D95" s="103"/>
      <c r="E95" s="13"/>
      <c r="G95" s="34"/>
      <c r="H95" s="34"/>
      <c r="I95" s="34"/>
    </row>
    <row r="96" spans="1:9" x14ac:dyDescent="0.15">
      <c r="A96" s="103" t="s">
        <v>1</v>
      </c>
      <c r="B96" s="103"/>
      <c r="C96" s="103"/>
      <c r="D96" s="103"/>
      <c r="E96" s="65">
        <v>132500</v>
      </c>
      <c r="F96" s="63"/>
      <c r="G96" s="2"/>
      <c r="H96" s="2"/>
      <c r="I96" s="2"/>
    </row>
    <row r="97" spans="1:12" x14ac:dyDescent="0.15">
      <c r="A97" s="103" t="s">
        <v>55</v>
      </c>
      <c r="B97" s="103"/>
      <c r="C97" s="103"/>
      <c r="D97" s="103"/>
      <c r="E97" s="77"/>
      <c r="G97" s="2"/>
      <c r="H97" s="2"/>
      <c r="I97" s="2"/>
    </row>
    <row r="98" spans="1:12" x14ac:dyDescent="0.15">
      <c r="A98" s="93" t="s">
        <v>7</v>
      </c>
      <c r="B98" s="93"/>
      <c r="C98" s="93"/>
      <c r="D98" s="93"/>
      <c r="E98" s="12">
        <f>E116*0.45</f>
        <v>292500</v>
      </c>
      <c r="G98" s="2"/>
      <c r="H98" s="2"/>
      <c r="I98" s="2"/>
    </row>
    <row r="99" spans="1:12" x14ac:dyDescent="0.15">
      <c r="A99" s="93" t="s">
        <v>22</v>
      </c>
      <c r="B99" s="93"/>
      <c r="C99" s="93"/>
      <c r="D99" s="93"/>
      <c r="E99" s="12">
        <v>35000</v>
      </c>
      <c r="G99" s="2"/>
      <c r="H99" s="2"/>
      <c r="I99" s="2"/>
    </row>
    <row r="100" spans="1:12" s="33" customFormat="1" x14ac:dyDescent="0.15">
      <c r="A100" s="93" t="s">
        <v>41</v>
      </c>
      <c r="B100" s="93"/>
      <c r="C100" s="93"/>
      <c r="D100" s="93"/>
      <c r="E100" s="13"/>
      <c r="G100" s="34"/>
      <c r="H100" s="34"/>
      <c r="I100" s="34"/>
    </row>
    <row r="101" spans="1:12" x14ac:dyDescent="0.15">
      <c r="A101" s="93" t="s">
        <v>15</v>
      </c>
      <c r="B101" s="93"/>
      <c r="C101" s="93"/>
      <c r="D101" s="93"/>
      <c r="E101" s="12">
        <v>1200</v>
      </c>
      <c r="G101" s="2"/>
      <c r="H101" s="2"/>
      <c r="I101" s="2"/>
      <c r="L101" s="15"/>
    </row>
    <row r="102" spans="1:12" x14ac:dyDescent="0.15">
      <c r="A102" s="93" t="s">
        <v>25</v>
      </c>
      <c r="B102" s="93"/>
      <c r="C102" s="93"/>
      <c r="D102" s="93"/>
      <c r="E102" s="19">
        <f>G102+G103+(E94*0.05)</f>
        <v>2500</v>
      </c>
      <c r="G102" s="71">
        <f>ROUND((ROUND((G52*$C$35/100),0)-ROUND($A$35*(($C$35-1)/100),0))*10/12,0)</f>
        <v>-11667</v>
      </c>
      <c r="H102" s="2"/>
      <c r="I102" s="2"/>
    </row>
    <row r="103" spans="1:12" s="33" customFormat="1" x14ac:dyDescent="0.15">
      <c r="A103" s="93" t="s">
        <v>38</v>
      </c>
      <c r="B103" s="93"/>
      <c r="C103" s="93"/>
      <c r="D103" s="93"/>
      <c r="E103" s="13"/>
      <c r="F103"/>
      <c r="G103" s="72">
        <f>ROUND(A35*(C35-1)/100*10/12,0)</f>
        <v>11667</v>
      </c>
      <c r="H103" s="34"/>
      <c r="I103" s="34"/>
    </row>
    <row r="104" spans="1:12" x14ac:dyDescent="0.15">
      <c r="A104" s="100" t="s">
        <v>26</v>
      </c>
      <c r="B104" s="101"/>
      <c r="C104" s="101"/>
      <c r="D104" s="102"/>
      <c r="E104" s="65">
        <v>210160</v>
      </c>
      <c r="G104" s="2"/>
      <c r="H104" s="2"/>
      <c r="I104" s="2"/>
    </row>
    <row r="105" spans="1:12" s="33" customFormat="1" x14ac:dyDescent="0.15">
      <c r="A105" s="100" t="s">
        <v>39</v>
      </c>
      <c r="B105" s="101"/>
      <c r="C105" s="101"/>
      <c r="D105" s="102"/>
      <c r="E105" s="56">
        <v>-10200</v>
      </c>
      <c r="G105" s="34"/>
      <c r="H105" s="34"/>
      <c r="I105" s="34"/>
    </row>
    <row r="106" spans="1:12" x14ac:dyDescent="0.15">
      <c r="A106" s="93" t="s">
        <v>16</v>
      </c>
      <c r="B106" s="93"/>
      <c r="C106" s="93"/>
      <c r="D106" s="93"/>
      <c r="E106" s="12">
        <v>8000</v>
      </c>
      <c r="G106" s="2"/>
      <c r="H106" s="2"/>
      <c r="I106" s="2"/>
    </row>
    <row r="107" spans="1:12" s="33" customFormat="1" x14ac:dyDescent="0.15">
      <c r="A107" s="93" t="s">
        <v>56</v>
      </c>
      <c r="B107" s="93"/>
      <c r="C107" s="93"/>
      <c r="D107" s="93"/>
      <c r="E107" s="13"/>
      <c r="G107" s="34"/>
      <c r="H107" s="34"/>
      <c r="I107" s="34"/>
    </row>
    <row r="108" spans="1:12" s="33" customFormat="1" x14ac:dyDescent="0.15">
      <c r="A108" s="93" t="s">
        <v>42</v>
      </c>
      <c r="B108" s="93"/>
      <c r="C108" s="93"/>
      <c r="D108" s="93"/>
      <c r="E108" s="13"/>
      <c r="F108" s="63"/>
      <c r="G108" s="64"/>
      <c r="H108" s="64"/>
      <c r="I108" s="64"/>
    </row>
    <row r="109" spans="1:12" x14ac:dyDescent="0.15">
      <c r="A109" s="93" t="s">
        <v>3</v>
      </c>
      <c r="B109" s="93"/>
      <c r="C109" s="93"/>
      <c r="D109" s="93"/>
      <c r="E109" s="12">
        <v>14000</v>
      </c>
      <c r="G109" s="2"/>
      <c r="H109" s="2"/>
      <c r="I109" s="2"/>
    </row>
    <row r="110" spans="1:12" x14ac:dyDescent="0.15">
      <c r="A110" s="93" t="s">
        <v>18</v>
      </c>
      <c r="B110" s="93"/>
      <c r="C110" s="93"/>
      <c r="D110" s="93"/>
      <c r="E110" s="12">
        <v>5400</v>
      </c>
      <c r="G110" s="2"/>
      <c r="H110" s="2"/>
      <c r="I110" s="2"/>
    </row>
    <row r="111" spans="1:12" x14ac:dyDescent="0.15">
      <c r="A111" s="103" t="s">
        <v>12</v>
      </c>
      <c r="B111" s="103"/>
      <c r="C111" s="103"/>
      <c r="D111" s="103"/>
      <c r="E111" s="12">
        <v>200000</v>
      </c>
      <c r="G111" s="2"/>
      <c r="H111" s="2"/>
      <c r="I111" s="2"/>
    </row>
    <row r="112" spans="1:12" x14ac:dyDescent="0.15">
      <c r="A112" s="93" t="s">
        <v>17</v>
      </c>
      <c r="B112" s="93"/>
      <c r="C112" s="93"/>
      <c r="D112" s="93"/>
      <c r="E112" s="12">
        <v>32000</v>
      </c>
      <c r="G112" s="2"/>
      <c r="H112" s="2"/>
      <c r="I112" s="2"/>
    </row>
    <row r="113" spans="1:9" x14ac:dyDescent="0.15">
      <c r="A113" s="93" t="s">
        <v>19</v>
      </c>
      <c r="B113" s="93"/>
      <c r="C113" s="93"/>
      <c r="D113" s="93"/>
      <c r="E113" s="12">
        <v>70000</v>
      </c>
      <c r="G113" s="2"/>
      <c r="H113" s="2"/>
      <c r="I113" s="2"/>
    </row>
    <row r="114" spans="1:9" x14ac:dyDescent="0.15">
      <c r="A114" s="93" t="s">
        <v>23</v>
      </c>
      <c r="B114" s="93"/>
      <c r="C114" s="93"/>
      <c r="D114" s="93"/>
      <c r="E114" s="12">
        <v>6000</v>
      </c>
      <c r="G114" s="2"/>
      <c r="H114" s="2"/>
      <c r="I114" s="2"/>
    </row>
    <row r="115" spans="1:9" x14ac:dyDescent="0.15">
      <c r="A115" s="93" t="s">
        <v>24</v>
      </c>
      <c r="B115" s="93"/>
      <c r="C115" s="93"/>
      <c r="D115" s="93"/>
      <c r="E115" s="12">
        <v>7000</v>
      </c>
      <c r="G115" s="2"/>
      <c r="H115" s="2"/>
      <c r="I115" s="2"/>
    </row>
    <row r="116" spans="1:9" x14ac:dyDescent="0.15">
      <c r="A116" s="103" t="s">
        <v>14</v>
      </c>
      <c r="B116" s="103"/>
      <c r="C116" s="103"/>
      <c r="D116" s="103"/>
      <c r="E116" s="12">
        <v>650000</v>
      </c>
      <c r="G116" s="2"/>
      <c r="H116" s="2"/>
      <c r="I116" s="2"/>
    </row>
    <row r="117" spans="1:9" x14ac:dyDescent="0.15">
      <c r="A117" s="93" t="s">
        <v>20</v>
      </c>
      <c r="B117" s="93"/>
      <c r="C117" s="93"/>
      <c r="D117" s="93"/>
      <c r="E117" s="12">
        <v>3000</v>
      </c>
      <c r="G117" s="2"/>
      <c r="H117" s="2"/>
      <c r="I117" s="2"/>
    </row>
    <row r="118" spans="1:9" x14ac:dyDescent="0.15">
      <c r="A118" s="93" t="s">
        <v>21</v>
      </c>
      <c r="B118" s="93"/>
      <c r="C118" s="93"/>
      <c r="D118" s="93"/>
      <c r="E118" s="12">
        <v>15400</v>
      </c>
      <c r="G118" s="2"/>
      <c r="H118" s="2"/>
      <c r="I118" s="2"/>
    </row>
    <row r="119" spans="1:9" x14ac:dyDescent="0.15">
      <c r="A119" s="103" t="s">
        <v>5</v>
      </c>
      <c r="B119" s="103"/>
      <c r="C119" s="103"/>
      <c r="D119" s="103"/>
      <c r="E119" s="12">
        <v>26100</v>
      </c>
      <c r="G119" s="2"/>
      <c r="H119" s="2"/>
      <c r="I119" s="2"/>
    </row>
    <row r="120" spans="1:9" x14ac:dyDescent="0.15">
      <c r="A120" s="29" t="s">
        <v>30</v>
      </c>
      <c r="B120" s="29"/>
      <c r="C120" s="29"/>
      <c r="D120" s="29"/>
      <c r="E120" s="30"/>
      <c r="F120" s="30"/>
      <c r="G120" s="2"/>
      <c r="H120" s="2"/>
      <c r="I120" s="2"/>
    </row>
    <row r="121" spans="1:9" x14ac:dyDescent="0.15">
      <c r="A121" s="2" t="str">
        <f>CONCATENATE("The bank loan is payable over ",C122," years and $",TEXT(E94/C122,"#,###")," will be paid by December 31, 2019.")</f>
        <v>The bank loan is payable over 5 years and $10,000 will be paid by December 31, 2019.</v>
      </c>
      <c r="B121" s="2"/>
      <c r="C121" s="2"/>
      <c r="D121" s="2"/>
      <c r="E121" s="2"/>
      <c r="F121" s="2"/>
      <c r="G121" s="2"/>
      <c r="H121" s="2"/>
      <c r="I121" s="2"/>
    </row>
    <row r="122" spans="1:9" x14ac:dyDescent="0.15">
      <c r="A122" s="7">
        <v>45000</v>
      </c>
      <c r="B122" s="8">
        <v>5500</v>
      </c>
      <c r="C122" s="8">
        <v>5</v>
      </c>
      <c r="D122" s="2"/>
      <c r="E122" s="2"/>
      <c r="F122" s="2"/>
      <c r="G122" s="2"/>
      <c r="H122" s="2"/>
      <c r="I122" s="2"/>
    </row>
    <row r="123" spans="1:9" x14ac:dyDescent="0.15">
      <c r="A123" s="85" t="s">
        <v>58</v>
      </c>
      <c r="B123" s="85"/>
      <c r="C123" s="85"/>
      <c r="D123" s="85"/>
      <c r="E123" s="85"/>
      <c r="F123" s="85"/>
      <c r="G123" s="85"/>
      <c r="H123" s="85"/>
      <c r="I123" s="85"/>
    </row>
    <row r="124" spans="1:9" x14ac:dyDescent="0.15">
      <c r="A124" s="85"/>
      <c r="B124" s="85"/>
      <c r="C124" s="85"/>
      <c r="D124" s="85"/>
      <c r="E124" s="85"/>
      <c r="F124" s="85"/>
      <c r="G124" s="85"/>
      <c r="H124" s="85"/>
      <c r="I124" s="85"/>
    </row>
    <row r="125" spans="1:9" s="33" customFormat="1" x14ac:dyDescent="0.15">
      <c r="A125" s="70"/>
      <c r="B125" s="70"/>
      <c r="C125" s="70"/>
      <c r="D125" s="70"/>
      <c r="E125" s="70"/>
      <c r="F125" s="70"/>
      <c r="G125" s="70"/>
      <c r="H125" s="70"/>
      <c r="I125" s="70"/>
    </row>
    <row r="126" spans="1:9" x14ac:dyDescent="0.15">
      <c r="A126" s="99" t="s">
        <v>52</v>
      </c>
      <c r="B126" s="99"/>
      <c r="C126" s="99"/>
      <c r="D126" s="99"/>
      <c r="E126" s="99"/>
      <c r="F126" s="58"/>
    </row>
    <row r="127" spans="1:9" x14ac:dyDescent="0.15">
      <c r="A127" s="99" t="s">
        <v>27</v>
      </c>
      <c r="B127" s="99"/>
      <c r="C127" s="99"/>
      <c r="D127" s="99"/>
      <c r="E127" s="99"/>
    </row>
    <row r="128" spans="1:9" x14ac:dyDescent="0.15">
      <c r="A128" s="95" t="s">
        <v>59</v>
      </c>
      <c r="B128" s="95"/>
      <c r="C128" s="95"/>
      <c r="D128" s="95"/>
      <c r="E128" s="95"/>
    </row>
    <row r="129" spans="1:5" x14ac:dyDescent="0.15">
      <c r="A129" s="94"/>
      <c r="B129" s="94"/>
      <c r="C129" s="94"/>
      <c r="D129" s="6"/>
      <c r="E129" s="9"/>
    </row>
    <row r="130" spans="1:5" x14ac:dyDescent="0.15">
      <c r="A130" s="90"/>
      <c r="B130" s="90"/>
      <c r="C130" s="90"/>
      <c r="D130" s="23"/>
      <c r="E130" s="6"/>
    </row>
    <row r="131" spans="1:5" x14ac:dyDescent="0.15">
      <c r="A131" s="87"/>
      <c r="B131" s="88"/>
      <c r="C131" s="89"/>
      <c r="D131" s="23"/>
      <c r="E131" s="25"/>
    </row>
    <row r="132" spans="1:5" x14ac:dyDescent="0.15">
      <c r="A132" s="107"/>
      <c r="B132" s="107"/>
      <c r="C132" s="107"/>
      <c r="D132" s="6"/>
      <c r="E132" s="24"/>
    </row>
    <row r="133" spans="1:5" x14ac:dyDescent="0.15">
      <c r="A133" s="94"/>
      <c r="B133" s="107"/>
      <c r="C133" s="107"/>
      <c r="D133" s="6"/>
      <c r="E133" s="25"/>
    </row>
    <row r="134" spans="1:5" ht="15" customHeight="1" x14ac:dyDescent="0.15">
      <c r="A134" s="107"/>
      <c r="B134" s="107"/>
      <c r="C134" s="107"/>
      <c r="D134" s="6"/>
      <c r="E134" s="24"/>
    </row>
    <row r="135" spans="1:5" x14ac:dyDescent="0.15">
      <c r="A135" s="107"/>
      <c r="B135" s="107"/>
      <c r="C135" s="107"/>
      <c r="D135" s="24"/>
      <c r="E135" s="5"/>
    </row>
    <row r="136" spans="1:5" x14ac:dyDescent="0.15">
      <c r="A136" s="107"/>
      <c r="B136" s="107"/>
      <c r="C136" s="107"/>
      <c r="D136" s="24"/>
      <c r="E136" s="5"/>
    </row>
    <row r="137" spans="1:5" x14ac:dyDescent="0.15">
      <c r="A137" s="90"/>
      <c r="B137" s="90"/>
      <c r="C137" s="90"/>
      <c r="D137" s="28"/>
      <c r="E137" s="5"/>
    </row>
    <row r="138" spans="1:5" x14ac:dyDescent="0.15">
      <c r="A138" s="90"/>
      <c r="B138" s="90"/>
      <c r="C138" s="90"/>
      <c r="D138" s="24"/>
      <c r="E138" s="5"/>
    </row>
    <row r="139" spans="1:5" x14ac:dyDescent="0.15">
      <c r="A139" s="90"/>
      <c r="B139" s="90"/>
      <c r="C139" s="90"/>
      <c r="D139" s="24"/>
      <c r="E139" s="5"/>
    </row>
    <row r="140" spans="1:5" x14ac:dyDescent="0.15">
      <c r="A140" s="90"/>
      <c r="B140" s="90"/>
      <c r="C140" s="90"/>
      <c r="D140" s="24"/>
      <c r="E140" s="5"/>
    </row>
    <row r="141" spans="1:5" x14ac:dyDescent="0.15">
      <c r="A141" s="90"/>
      <c r="B141" s="90"/>
      <c r="C141" s="90"/>
      <c r="D141" s="24"/>
      <c r="E141" s="5"/>
    </row>
    <row r="142" spans="1:5" ht="15" customHeight="1" x14ac:dyDescent="0.15">
      <c r="A142" s="90"/>
      <c r="B142" s="90"/>
      <c r="C142" s="90"/>
      <c r="D142" s="24"/>
      <c r="E142" s="5"/>
    </row>
    <row r="143" spans="1:5" x14ac:dyDescent="0.15">
      <c r="A143" s="90"/>
      <c r="B143" s="90"/>
      <c r="C143" s="90"/>
      <c r="D143" s="24"/>
      <c r="E143" s="5"/>
    </row>
    <row r="144" spans="1:5" x14ac:dyDescent="0.15">
      <c r="A144" s="90"/>
      <c r="B144" s="90"/>
      <c r="C144" s="90"/>
      <c r="D144" s="27"/>
      <c r="E144" s="5"/>
    </row>
    <row r="145" spans="1:9" x14ac:dyDescent="0.15">
      <c r="A145" s="107"/>
      <c r="B145" s="107"/>
      <c r="C145" s="107"/>
      <c r="D145" s="6"/>
      <c r="E145" s="25"/>
    </row>
    <row r="146" spans="1:9" x14ac:dyDescent="0.15">
      <c r="A146" s="87"/>
      <c r="B146" s="88"/>
      <c r="C146" s="89"/>
      <c r="D146" s="6"/>
      <c r="E146" s="23"/>
    </row>
    <row r="147" spans="1:9" x14ac:dyDescent="0.15">
      <c r="A147" s="107"/>
      <c r="B147" s="107"/>
      <c r="C147" s="107"/>
      <c r="D147" s="24"/>
      <c r="E147" s="5"/>
    </row>
    <row r="148" spans="1:9" x14ac:dyDescent="0.15">
      <c r="A148" s="90"/>
      <c r="B148" s="90"/>
      <c r="C148" s="90"/>
      <c r="D148" s="25"/>
      <c r="E148" s="25"/>
    </row>
    <row r="149" spans="1:9" x14ac:dyDescent="0.15">
      <c r="A149" s="94"/>
      <c r="B149" s="94"/>
      <c r="C149" s="94"/>
      <c r="E149" s="24"/>
    </row>
    <row r="150" spans="1:9" x14ac:dyDescent="0.15">
      <c r="A150" s="90"/>
      <c r="B150" s="90"/>
      <c r="C150" s="90"/>
      <c r="D150" s="26"/>
      <c r="E150" s="23"/>
    </row>
    <row r="151" spans="1:9" x14ac:dyDescent="0.15">
      <c r="A151" s="94"/>
      <c r="B151" s="94"/>
      <c r="C151" s="94"/>
      <c r="D151" s="24"/>
      <c r="E151" s="24"/>
    </row>
    <row r="152" spans="1:9" x14ac:dyDescent="0.15">
      <c r="A152" s="107"/>
      <c r="B152" s="107"/>
      <c r="C152" s="107"/>
      <c r="D152" s="24"/>
      <c r="E152" s="24"/>
    </row>
    <row r="153" spans="1:9" x14ac:dyDescent="0.15">
      <c r="A153" s="90"/>
      <c r="B153" s="90"/>
      <c r="C153" s="90"/>
      <c r="D153" s="23"/>
      <c r="E153" s="24"/>
    </row>
    <row r="154" spans="1:9" x14ac:dyDescent="0.15">
      <c r="A154" s="90"/>
      <c r="B154" s="90"/>
      <c r="C154" s="90"/>
      <c r="D154" s="14"/>
      <c r="E154" s="25"/>
    </row>
    <row r="155" spans="1:9" x14ac:dyDescent="0.15">
      <c r="A155" s="94"/>
      <c r="B155" s="94"/>
      <c r="C155" s="94"/>
      <c r="D155" s="24"/>
      <c r="E155" s="73"/>
    </row>
    <row r="156" spans="1:9" x14ac:dyDescent="0.15">
      <c r="A156" s="94"/>
      <c r="B156" s="94"/>
      <c r="C156" s="94"/>
      <c r="D156" s="24"/>
      <c r="E156" s="24"/>
    </row>
    <row r="157" spans="1:9" x14ac:dyDescent="0.15">
      <c r="A157" s="94"/>
      <c r="B157" s="94"/>
      <c r="C157" s="94"/>
      <c r="D157" s="24"/>
      <c r="E157" s="24"/>
    </row>
    <row r="158" spans="1:9" x14ac:dyDescent="0.15">
      <c r="A158" s="94"/>
      <c r="B158" s="94"/>
      <c r="C158" s="94"/>
      <c r="D158" s="26"/>
      <c r="E158" s="5"/>
    </row>
    <row r="159" spans="1:9" s="33" customFormat="1" x14ac:dyDescent="0.15">
      <c r="A159" s="21"/>
      <c r="B159" s="21"/>
      <c r="C159" s="21"/>
      <c r="D159" s="31"/>
      <c r="E159" s="32"/>
    </row>
    <row r="160" spans="1:9" s="33" customFormat="1" x14ac:dyDescent="0.15">
      <c r="A160" s="130" t="s">
        <v>40</v>
      </c>
      <c r="B160" s="130"/>
      <c r="C160" s="130"/>
      <c r="D160" s="130"/>
      <c r="E160" s="130"/>
      <c r="F160" s="130"/>
      <c r="G160" s="130"/>
      <c r="H160" s="130"/>
      <c r="I160" s="130"/>
    </row>
    <row r="161" spans="1:9" s="33" customFormat="1" x14ac:dyDescent="0.15">
      <c r="A161" s="130"/>
      <c r="B161" s="130"/>
      <c r="C161" s="130"/>
      <c r="D161" s="130"/>
      <c r="E161" s="130"/>
      <c r="F161" s="130"/>
      <c r="G161" s="130"/>
      <c r="H161" s="130"/>
      <c r="I161" s="130"/>
    </row>
    <row r="162" spans="1:9" s="33" customFormat="1" x14ac:dyDescent="0.15">
      <c r="A162" s="21"/>
      <c r="B162" s="21"/>
      <c r="C162" s="21"/>
      <c r="D162" s="31"/>
      <c r="E162" s="32"/>
    </row>
    <row r="163" spans="1:9" s="33" customFormat="1" x14ac:dyDescent="0.15">
      <c r="A163" s="21"/>
      <c r="B163" s="21"/>
      <c r="C163" s="21"/>
      <c r="D163" s="57"/>
      <c r="E163" s="32"/>
      <c r="G163" s="58"/>
    </row>
    <row r="164" spans="1:9" s="33" customFormat="1" x14ac:dyDescent="0.15">
      <c r="A164" s="21"/>
      <c r="B164" s="21"/>
      <c r="C164" s="21"/>
      <c r="D164" s="57"/>
      <c r="E164" s="32"/>
    </row>
    <row r="165" spans="1:9" s="33" customFormat="1" x14ac:dyDescent="0.15">
      <c r="A165" s="21"/>
      <c r="B165" s="21"/>
      <c r="C165" s="21"/>
      <c r="D165" s="57"/>
      <c r="E165" s="32"/>
    </row>
    <row r="166" spans="1:9" s="33" customFormat="1" x14ac:dyDescent="0.15">
      <c r="A166" s="21"/>
      <c r="B166" s="21"/>
      <c r="C166" s="21"/>
      <c r="D166" s="31"/>
      <c r="E166" s="32"/>
    </row>
    <row r="167" spans="1:9" s="33" customFormat="1" x14ac:dyDescent="0.15">
      <c r="A167" s="21"/>
      <c r="B167" s="21"/>
      <c r="C167" s="21"/>
      <c r="D167" s="31"/>
      <c r="E167" s="32"/>
    </row>
    <row r="168" spans="1:9" s="33" customFormat="1" x14ac:dyDescent="0.15">
      <c r="A168" s="21"/>
      <c r="B168" s="21"/>
      <c r="C168" s="21"/>
      <c r="D168" s="31"/>
      <c r="E168" s="32"/>
    </row>
    <row r="169" spans="1:9" x14ac:dyDescent="0.15">
      <c r="A169" s="85" t="s">
        <v>62</v>
      </c>
      <c r="B169" s="85"/>
      <c r="C169" s="85"/>
      <c r="D169" s="85"/>
      <c r="E169" s="85"/>
      <c r="F169" s="85"/>
      <c r="G169" s="85"/>
      <c r="H169" s="85"/>
      <c r="I169" s="85"/>
    </row>
    <row r="170" spans="1:9" x14ac:dyDescent="0.15">
      <c r="A170" s="85"/>
      <c r="B170" s="85"/>
      <c r="C170" s="85"/>
      <c r="D170" s="85"/>
      <c r="E170" s="85"/>
      <c r="F170" s="85"/>
      <c r="G170" s="85"/>
      <c r="H170" s="85"/>
      <c r="I170" s="85"/>
    </row>
    <row r="171" spans="1:9" s="33" customFormat="1" x14ac:dyDescent="0.15">
      <c r="A171" s="82"/>
      <c r="B171" s="82"/>
      <c r="C171" s="82"/>
      <c r="D171" s="82"/>
      <c r="E171" s="82"/>
      <c r="F171" s="82"/>
      <c r="G171" s="82"/>
      <c r="H171" s="82"/>
      <c r="I171" s="82"/>
    </row>
    <row r="172" spans="1:9" ht="15" customHeight="1" x14ac:dyDescent="0.15">
      <c r="A172" s="99" t="s">
        <v>52</v>
      </c>
      <c r="B172" s="99"/>
      <c r="C172" s="99"/>
      <c r="D172" s="99"/>
      <c r="E172" s="99"/>
      <c r="F172" s="58"/>
    </row>
    <row r="173" spans="1:9" x14ac:dyDescent="0.15">
      <c r="A173" s="99" t="s">
        <v>29</v>
      </c>
      <c r="B173" s="99"/>
      <c r="C173" s="99"/>
      <c r="D173" s="99"/>
      <c r="E173" s="99"/>
    </row>
    <row r="174" spans="1:9" ht="15" customHeight="1" x14ac:dyDescent="0.15">
      <c r="A174" s="95" t="s">
        <v>59</v>
      </c>
      <c r="B174" s="95"/>
      <c r="C174" s="95"/>
      <c r="D174" s="95"/>
      <c r="E174" s="95"/>
    </row>
    <row r="175" spans="1:9" x14ac:dyDescent="0.15">
      <c r="A175" s="94"/>
      <c r="B175" s="94"/>
      <c r="C175" s="94"/>
      <c r="D175" s="9"/>
      <c r="E175" s="9"/>
    </row>
    <row r="176" spans="1:9" x14ac:dyDescent="0.15">
      <c r="A176" s="94"/>
      <c r="B176" s="94"/>
      <c r="C176" s="94"/>
      <c r="D176" s="9"/>
      <c r="E176" s="23"/>
    </row>
    <row r="177" spans="1:6" x14ac:dyDescent="0.15">
      <c r="A177" s="94"/>
      <c r="B177" s="94"/>
      <c r="C177" s="94"/>
      <c r="D177" s="9"/>
      <c r="E177" s="25"/>
    </row>
    <row r="178" spans="1:6" x14ac:dyDescent="0.15">
      <c r="A178" s="94"/>
      <c r="B178" s="94"/>
      <c r="C178" s="94"/>
      <c r="D178" s="9"/>
      <c r="E178" s="9"/>
    </row>
    <row r="179" spans="1:6" x14ac:dyDescent="0.15">
      <c r="A179" s="94"/>
      <c r="B179" s="94"/>
      <c r="C179" s="94"/>
      <c r="D179" s="9"/>
      <c r="E179" s="5"/>
    </row>
    <row r="180" spans="1:6" s="33" customFormat="1" x14ac:dyDescent="0.15">
      <c r="A180" s="21"/>
      <c r="B180" s="21"/>
      <c r="C180" s="21"/>
      <c r="D180" s="84"/>
      <c r="E180" s="32"/>
    </row>
    <row r="181" spans="1:6" x14ac:dyDescent="0.15">
      <c r="A181" s="34" t="s">
        <v>63</v>
      </c>
    </row>
    <row r="182" spans="1:6" s="33" customFormat="1" x14ac:dyDescent="0.15">
      <c r="A182" s="34"/>
    </row>
    <row r="183" spans="1:6" ht="15" customHeight="1" x14ac:dyDescent="0.15">
      <c r="A183" s="99" t="s">
        <v>52</v>
      </c>
      <c r="B183" s="99"/>
      <c r="C183" s="99"/>
      <c r="D183" s="99"/>
      <c r="E183" s="99"/>
      <c r="F183" s="58"/>
    </row>
    <row r="184" spans="1:6" x14ac:dyDescent="0.15">
      <c r="A184" s="99" t="s">
        <v>28</v>
      </c>
      <c r="B184" s="99"/>
      <c r="C184" s="99"/>
      <c r="D184" s="99"/>
      <c r="E184" s="99"/>
    </row>
    <row r="185" spans="1:6" x14ac:dyDescent="0.15">
      <c r="A185" s="95" t="s">
        <v>64</v>
      </c>
      <c r="B185" s="95"/>
      <c r="C185" s="95"/>
      <c r="D185" s="95"/>
      <c r="E185" s="95"/>
    </row>
    <row r="186" spans="1:6" x14ac:dyDescent="0.15">
      <c r="A186" s="96"/>
      <c r="B186" s="97"/>
      <c r="C186" s="98"/>
      <c r="D186" s="9"/>
      <c r="E186" s="9"/>
    </row>
    <row r="187" spans="1:6" x14ac:dyDescent="0.15">
      <c r="A187" s="96"/>
      <c r="B187" s="97"/>
      <c r="C187" s="98"/>
      <c r="D187" s="9"/>
      <c r="E187" s="9"/>
    </row>
    <row r="188" spans="1:6" x14ac:dyDescent="0.15">
      <c r="A188" s="87"/>
      <c r="B188" s="88"/>
      <c r="C188" s="89"/>
      <c r="D188" s="9"/>
      <c r="E188" s="9"/>
    </row>
    <row r="189" spans="1:6" x14ac:dyDescent="0.15">
      <c r="A189" s="87"/>
      <c r="B189" s="88"/>
      <c r="C189" s="89"/>
      <c r="D189" s="13"/>
      <c r="E189" s="13"/>
    </row>
    <row r="190" spans="1:6" x14ac:dyDescent="0.15">
      <c r="A190" s="87"/>
      <c r="B190" s="88"/>
      <c r="C190" s="89"/>
      <c r="D190" s="13"/>
      <c r="E190" s="14"/>
    </row>
    <row r="191" spans="1:6" s="33" customFormat="1" x14ac:dyDescent="0.15">
      <c r="A191" s="87"/>
      <c r="B191" s="88"/>
      <c r="C191" s="89"/>
      <c r="D191" s="14"/>
      <c r="E191" s="14"/>
    </row>
    <row r="192" spans="1:6" x14ac:dyDescent="0.15">
      <c r="A192" s="96"/>
      <c r="B192" s="97"/>
      <c r="C192" s="98"/>
      <c r="D192" s="15"/>
      <c r="E192" s="16"/>
    </row>
    <row r="193" spans="1:12" x14ac:dyDescent="0.15">
      <c r="A193" s="96"/>
      <c r="B193" s="97"/>
      <c r="C193" s="98"/>
      <c r="D193" s="13"/>
      <c r="E193" s="13"/>
    </row>
    <row r="194" spans="1:12" x14ac:dyDescent="0.15">
      <c r="A194" s="87"/>
      <c r="B194" s="88"/>
      <c r="C194" s="89"/>
      <c r="D194" s="13"/>
      <c r="E194" s="13"/>
    </row>
    <row r="195" spans="1:12" x14ac:dyDescent="0.15">
      <c r="A195" s="87"/>
      <c r="B195" s="88"/>
      <c r="C195" s="89"/>
      <c r="D195" s="22"/>
      <c r="E195" s="13"/>
    </row>
    <row r="196" spans="1:12" x14ac:dyDescent="0.15">
      <c r="A196" s="96"/>
      <c r="B196" s="88"/>
      <c r="C196" s="88"/>
      <c r="D196" s="18"/>
      <c r="E196" s="20"/>
      <c r="G196" s="62"/>
    </row>
    <row r="197" spans="1:12" x14ac:dyDescent="0.15">
      <c r="A197" s="87"/>
      <c r="B197" s="88"/>
      <c r="C197" s="88"/>
      <c r="D197" s="19"/>
      <c r="E197" s="17"/>
      <c r="G197" s="69"/>
    </row>
    <row r="198" spans="1:12" x14ac:dyDescent="0.15">
      <c r="A198" s="96"/>
      <c r="B198" s="97"/>
      <c r="C198" s="98"/>
      <c r="D198" s="13"/>
      <c r="E198" s="13"/>
    </row>
    <row r="199" spans="1:12" x14ac:dyDescent="0.15">
      <c r="A199" s="96"/>
      <c r="B199" s="97"/>
      <c r="C199" s="98"/>
      <c r="D199" s="13"/>
      <c r="E199" s="13"/>
    </row>
    <row r="200" spans="1:12" x14ac:dyDescent="0.15">
      <c r="A200" s="87"/>
      <c r="B200" s="88"/>
      <c r="C200" s="89"/>
      <c r="D200" s="13"/>
      <c r="E200" s="13"/>
    </row>
    <row r="201" spans="1:12" s="33" customFormat="1" x14ac:dyDescent="0.15">
      <c r="A201" s="87"/>
      <c r="B201" s="88"/>
      <c r="C201" s="89"/>
      <c r="D201" s="13"/>
      <c r="E201" s="13"/>
      <c r="H201" s="69"/>
      <c r="K201" s="69"/>
      <c r="L201" s="62"/>
    </row>
    <row r="202" spans="1:12" x14ac:dyDescent="0.15">
      <c r="A202" s="87"/>
      <c r="B202" s="88"/>
      <c r="C202" s="89"/>
      <c r="D202" s="13"/>
      <c r="E202" s="13"/>
      <c r="I202" s="62"/>
    </row>
    <row r="203" spans="1:12" x14ac:dyDescent="0.15">
      <c r="A203" s="87"/>
      <c r="B203" s="88"/>
      <c r="C203" s="89"/>
      <c r="D203" s="14"/>
      <c r="E203" s="14"/>
    </row>
    <row r="204" spans="1:12" x14ac:dyDescent="0.15">
      <c r="A204" s="96"/>
      <c r="B204" s="97"/>
      <c r="C204" s="98"/>
      <c r="E204" s="16"/>
      <c r="H204" s="69"/>
    </row>
    <row r="205" spans="1:12" x14ac:dyDescent="0.15">
      <c r="A205" s="96"/>
      <c r="B205" s="97"/>
      <c r="C205" s="98"/>
      <c r="D205" s="14"/>
      <c r="E205" s="14"/>
      <c r="H205" s="69"/>
    </row>
    <row r="206" spans="1:12" s="33" customFormat="1" x14ac:dyDescent="0.15">
      <c r="A206" s="87"/>
      <c r="B206" s="88"/>
      <c r="C206" s="89"/>
      <c r="D206" s="13"/>
      <c r="E206" s="14"/>
    </row>
    <row r="207" spans="1:12" s="33" customFormat="1" x14ac:dyDescent="0.15">
      <c r="A207" s="87"/>
      <c r="B207" s="88"/>
      <c r="C207" s="89"/>
      <c r="D207" s="14"/>
      <c r="E207" s="13"/>
    </row>
    <row r="208" spans="1:12" x14ac:dyDescent="0.15">
      <c r="A208" s="87"/>
      <c r="B208" s="88"/>
      <c r="C208" s="89"/>
      <c r="D208" s="14"/>
      <c r="E208" s="14"/>
    </row>
    <row r="209" spans="1:11" x14ac:dyDescent="0.15">
      <c r="A209" s="96"/>
      <c r="B209" s="97"/>
      <c r="C209" s="98"/>
      <c r="D209" s="6"/>
      <c r="E209" s="14"/>
    </row>
    <row r="210" spans="1:11" x14ac:dyDescent="0.15">
      <c r="A210" s="96"/>
      <c r="B210" s="97"/>
      <c r="C210" s="98"/>
      <c r="D210" s="6"/>
      <c r="E210" s="13"/>
      <c r="K210" s="62"/>
    </row>
    <row r="211" spans="1:11" x14ac:dyDescent="0.15">
      <c r="A211" s="96"/>
      <c r="B211" s="97"/>
      <c r="C211" s="98"/>
      <c r="D211" s="6"/>
      <c r="E211" s="13"/>
    </row>
    <row r="212" spans="1:11" x14ac:dyDescent="0.15">
      <c r="A212" s="96"/>
      <c r="B212" s="97"/>
      <c r="C212" s="98"/>
      <c r="D212" s="13"/>
      <c r="E212" s="13"/>
    </row>
    <row r="213" spans="1:11" x14ac:dyDescent="0.15">
      <c r="A213" s="87"/>
      <c r="B213" s="88"/>
      <c r="C213" s="89"/>
      <c r="D213" s="6"/>
      <c r="E213" s="13"/>
      <c r="I213" s="69"/>
      <c r="K213" s="62"/>
    </row>
    <row r="214" spans="1:11" s="33" customFormat="1" x14ac:dyDescent="0.15">
      <c r="A214" s="87"/>
      <c r="B214" s="88"/>
      <c r="C214" s="89"/>
      <c r="D214" s="6"/>
      <c r="E214" s="13"/>
    </row>
    <row r="215" spans="1:11" x14ac:dyDescent="0.15">
      <c r="A215" s="87"/>
      <c r="B215" s="88"/>
      <c r="C215" s="89"/>
      <c r="D215" s="6"/>
      <c r="E215" s="14"/>
    </row>
    <row r="216" spans="1:11" x14ac:dyDescent="0.15">
      <c r="A216" s="96"/>
      <c r="B216" s="97"/>
      <c r="C216" s="98"/>
      <c r="D216" s="6"/>
      <c r="E216" s="14"/>
    </row>
    <row r="217" spans="1:11" x14ac:dyDescent="0.15">
      <c r="A217" s="96"/>
      <c r="B217" s="97"/>
      <c r="C217" s="98"/>
      <c r="D217" s="6"/>
      <c r="E217" s="10"/>
    </row>
  </sheetData>
  <mergeCells count="172">
    <mergeCell ref="A123:I124"/>
    <mergeCell ref="A109:D109"/>
    <mergeCell ref="A112:D112"/>
    <mergeCell ref="A111:D111"/>
    <mergeCell ref="A119:D119"/>
    <mergeCell ref="A116:D116"/>
    <mergeCell ref="A106:D106"/>
    <mergeCell ref="A114:D114"/>
    <mergeCell ref="A115:D115"/>
    <mergeCell ref="A110:D110"/>
    <mergeCell ref="A107:D107"/>
    <mergeCell ref="B69:F69"/>
    <mergeCell ref="B77:F77"/>
    <mergeCell ref="B64:F64"/>
    <mergeCell ref="B65:F65"/>
    <mergeCell ref="B71:F71"/>
    <mergeCell ref="B73:F73"/>
    <mergeCell ref="B74:F74"/>
    <mergeCell ref="B75:F75"/>
    <mergeCell ref="B58:F58"/>
    <mergeCell ref="B66:F66"/>
    <mergeCell ref="B67:F67"/>
    <mergeCell ref="B68:F68"/>
    <mergeCell ref="A160:I161"/>
    <mergeCell ref="A216:C216"/>
    <mergeCell ref="A217:C217"/>
    <mergeCell ref="A178:C178"/>
    <mergeCell ref="A196:C196"/>
    <mergeCell ref="A197:C197"/>
    <mergeCell ref="A198:C198"/>
    <mergeCell ref="A199:C199"/>
    <mergeCell ref="A200:C200"/>
    <mergeCell ref="A188:C188"/>
    <mergeCell ref="A195:C195"/>
    <mergeCell ref="A189:C189"/>
    <mergeCell ref="A190:C190"/>
    <mergeCell ref="A192:C192"/>
    <mergeCell ref="A193:C193"/>
    <mergeCell ref="A179:C179"/>
    <mergeCell ref="A191:C191"/>
    <mergeCell ref="A183:E183"/>
    <mergeCell ref="A201:C201"/>
    <mergeCell ref="A169:I170"/>
    <mergeCell ref="A184:E184"/>
    <mergeCell ref="A156:C156"/>
    <mergeCell ref="A157:C157"/>
    <mergeCell ref="A151:C151"/>
    <mergeCell ref="A152:C152"/>
    <mergeCell ref="A153:C153"/>
    <mergeCell ref="A137:C137"/>
    <mergeCell ref="A134:C134"/>
    <mergeCell ref="A150:C150"/>
    <mergeCell ref="A145:C145"/>
    <mergeCell ref="A138:C138"/>
    <mergeCell ref="B62:F62"/>
    <mergeCell ref="A31:I34"/>
    <mergeCell ref="B46:F46"/>
    <mergeCell ref="B47:F47"/>
    <mergeCell ref="B48:F48"/>
    <mergeCell ref="B49:F49"/>
    <mergeCell ref="A113:D113"/>
    <mergeCell ref="A99:D99"/>
    <mergeCell ref="A36:I38"/>
    <mergeCell ref="B43:F43"/>
    <mergeCell ref="B44:F44"/>
    <mergeCell ref="B45:F45"/>
    <mergeCell ref="A97:D97"/>
    <mergeCell ref="B63:F63"/>
    <mergeCell ref="A87:I88"/>
    <mergeCell ref="B59:F59"/>
    <mergeCell ref="B54:F54"/>
    <mergeCell ref="B55:F55"/>
    <mergeCell ref="B50:F50"/>
    <mergeCell ref="B51:F51"/>
    <mergeCell ref="B52:F52"/>
    <mergeCell ref="B53:F53"/>
    <mergeCell ref="B56:F56"/>
    <mergeCell ref="B70:F70"/>
    <mergeCell ref="A17:C17"/>
    <mergeCell ref="A20:C20"/>
    <mergeCell ref="F18:H18"/>
    <mergeCell ref="F20:H20"/>
    <mergeCell ref="F17:H17"/>
    <mergeCell ref="F19:H19"/>
    <mergeCell ref="B57:F57"/>
    <mergeCell ref="B60:F60"/>
    <mergeCell ref="B61:F61"/>
    <mergeCell ref="A90:D90"/>
    <mergeCell ref="A96:D96"/>
    <mergeCell ref="A139:C139"/>
    <mergeCell ref="A140:C140"/>
    <mergeCell ref="A147:C147"/>
    <mergeCell ref="A146:C146"/>
    <mergeCell ref="A149:C149"/>
    <mergeCell ref="A27:I29"/>
    <mergeCell ref="A8:I8"/>
    <mergeCell ref="A9:I9"/>
    <mergeCell ref="A10:I10"/>
    <mergeCell ref="A16:C16"/>
    <mergeCell ref="F11:H11"/>
    <mergeCell ref="F12:H12"/>
    <mergeCell ref="F13:H13"/>
    <mergeCell ref="F14:H14"/>
    <mergeCell ref="F15:H15"/>
    <mergeCell ref="F16:H16"/>
    <mergeCell ref="A22:I25"/>
    <mergeCell ref="A11:C11"/>
    <mergeCell ref="A12:C12"/>
    <mergeCell ref="A13:C13"/>
    <mergeCell ref="A14:C14"/>
    <mergeCell ref="A15:C15"/>
    <mergeCell ref="A155:C155"/>
    <mergeCell ref="A105:D105"/>
    <mergeCell ref="A92:D92"/>
    <mergeCell ref="A93:D93"/>
    <mergeCell ref="A91:D91"/>
    <mergeCell ref="A144:C144"/>
    <mergeCell ref="A94:D94"/>
    <mergeCell ref="A95:D95"/>
    <mergeCell ref="A102:D102"/>
    <mergeCell ref="A103:D103"/>
    <mergeCell ref="A98:D98"/>
    <mergeCell ref="A104:D104"/>
    <mergeCell ref="A126:E126"/>
    <mergeCell ref="A127:E127"/>
    <mergeCell ref="A148:C148"/>
    <mergeCell ref="A133:C133"/>
    <mergeCell ref="A135:C135"/>
    <mergeCell ref="A136:C136"/>
    <mergeCell ref="A117:D117"/>
    <mergeCell ref="A118:D118"/>
    <mergeCell ref="A128:E128"/>
    <mergeCell ref="A129:C129"/>
    <mergeCell ref="A130:C130"/>
    <mergeCell ref="A132:C132"/>
    <mergeCell ref="A213:C213"/>
    <mergeCell ref="A215:C215"/>
    <mergeCell ref="A210:C210"/>
    <mergeCell ref="A205:C205"/>
    <mergeCell ref="A202:C202"/>
    <mergeCell ref="A203:C203"/>
    <mergeCell ref="A204:C204"/>
    <mergeCell ref="A209:C209"/>
    <mergeCell ref="A185:E185"/>
    <mergeCell ref="A212:C212"/>
    <mergeCell ref="A214:C214"/>
    <mergeCell ref="A211:C211"/>
    <mergeCell ref="A206:C206"/>
    <mergeCell ref="A40:I41"/>
    <mergeCell ref="A3:I6"/>
    <mergeCell ref="A131:C131"/>
    <mergeCell ref="A208:C208"/>
    <mergeCell ref="A143:C143"/>
    <mergeCell ref="B76:F76"/>
    <mergeCell ref="B72:F72"/>
    <mergeCell ref="A100:D100"/>
    <mergeCell ref="A108:D108"/>
    <mergeCell ref="A207:C207"/>
    <mergeCell ref="A101:D101"/>
    <mergeCell ref="A158:C158"/>
    <mergeCell ref="A141:C141"/>
    <mergeCell ref="A142:C142"/>
    <mergeCell ref="A174:E174"/>
    <mergeCell ref="A176:C176"/>
    <mergeCell ref="A194:C194"/>
    <mergeCell ref="A187:C187"/>
    <mergeCell ref="A186:C186"/>
    <mergeCell ref="A175:C175"/>
    <mergeCell ref="A172:E172"/>
    <mergeCell ref="A173:E173"/>
    <mergeCell ref="A177:C177"/>
    <mergeCell ref="A154:C154"/>
  </mergeCells>
  <phoneticPr fontId="19" type="noConversion"/>
  <pageMargins left="0.7" right="0.7" top="0.75" bottom="0.75" header="0.3" footer="0.3"/>
  <pageSetup orientation="portrait" verticalDpi="120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Graeme Gomes</dc:creator>
  <cp:lastModifiedBy>LL</cp:lastModifiedBy>
  <dcterms:created xsi:type="dcterms:W3CDTF">2010-11-04T16:12:33Z</dcterms:created>
  <dcterms:modified xsi:type="dcterms:W3CDTF">2017-07-19T05:06:55Z</dcterms:modified>
</cp:coreProperties>
</file>